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1100" windowHeight="7875" activeTab="0"/>
  </bookViews>
  <sheets>
    <sheet name="first guess" sheetId="1" r:id="rId1"/>
    <sheet name="solver" sheetId="2" r:id="rId2"/>
    <sheet name="predict G(t)" sheetId="3" r:id="rId3"/>
  </sheets>
  <definedNames>
    <definedName name="solver_adj" localSheetId="0" hidden="1">'first guess'!$H$3,'first guess'!$J$3,'first guess'!$L$3,'first guess'!$N$3,'first guess'!$P$3,'first guess'!$R$3,'first guess'!$T$3</definedName>
    <definedName name="solver_adj" localSheetId="1" hidden="1">'solver'!$H$2:$T$3</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hs1" localSheetId="0" hidden="1">'first guess'!$E$2:$T$3</definedName>
    <definedName name="solver_lhs1" localSheetId="1" hidden="1">'solver'!$H$2:$T$3</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0</definedName>
    <definedName name="solver_num" localSheetId="1" hidden="1">1</definedName>
    <definedName name="solver_nwt" localSheetId="0" hidden="1">1</definedName>
    <definedName name="solver_nwt" localSheetId="1" hidden="1">1</definedName>
    <definedName name="solver_opt" localSheetId="0" hidden="1">'first guess'!$U$4</definedName>
    <definedName name="solver_opt" localSheetId="1" hidden="1">'solver'!$U$4</definedName>
    <definedName name="solver_pre" localSheetId="0" hidden="1">0.000001</definedName>
    <definedName name="solver_pre" localSheetId="1" hidden="1">0.000001</definedName>
    <definedName name="solver_rel1" localSheetId="0" hidden="1">3</definedName>
    <definedName name="solver_rel1" localSheetId="1" hidden="1">3</definedName>
    <definedName name="solver_rhs1" localSheetId="0" hidden="1">0</definedName>
    <definedName name="solver_rhs1" localSheetId="1" hidden="1">0</definedName>
    <definedName name="solver_scl" localSheetId="0" hidden="1">1</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2</definedName>
    <definedName name="solver_typ" localSheetId="1" hidden="1">2</definedName>
    <definedName name="solver_val" localSheetId="0" hidden="1">0</definedName>
    <definedName name="solver_val" localSheetId="1" hidden="1">0</definedName>
  </definedNames>
  <calcPr fullCalcOnLoad="1"/>
</workbook>
</file>

<file path=xl/comments1.xml><?xml version="1.0" encoding="utf-8"?>
<comments xmlns="http://schemas.openxmlformats.org/spreadsheetml/2006/main">
  <authors>
    <author> </author>
  </authors>
  <commentList>
    <comment ref="D1" authorId="0">
      <text>
        <r>
          <rPr>
            <sz val="10"/>
            <rFont val="Tahoma"/>
            <family val="2"/>
          </rPr>
          <t>These sliders control lambda1 and g1.  Open the control tool box and go to design mode to change.  Set min and max (must be integers).  To get non integers use an intermediate cell that calculates the correct values.  FAM 24Oct05.</t>
        </r>
      </text>
    </comment>
  </commentList>
</comments>
</file>

<file path=xl/sharedStrings.xml><?xml version="1.0" encoding="utf-8"?>
<sst xmlns="http://schemas.openxmlformats.org/spreadsheetml/2006/main" count="65" uniqueCount="35">
  <si>
    <t>w (rad/s)</t>
  </si>
  <si>
    <t>G" (Pa)</t>
  </si>
  <si>
    <t>G' (Pa)</t>
  </si>
  <si>
    <t>predicted G'</t>
  </si>
  <si>
    <t>predicted G"</t>
  </si>
  <si>
    <t>k</t>
  </si>
  <si>
    <t>lambda_k</t>
  </si>
  <si>
    <t>G_k</t>
  </si>
  <si>
    <t>G'_1</t>
  </si>
  <si>
    <t>G"_1</t>
  </si>
  <si>
    <t>G'_2</t>
  </si>
  <si>
    <t>G"_2</t>
  </si>
  <si>
    <t>G'_3</t>
  </si>
  <si>
    <t>G"_3</t>
  </si>
  <si>
    <t>G'_4</t>
  </si>
  <si>
    <t>G"_4</t>
  </si>
  <si>
    <t>G'_5</t>
  </si>
  <si>
    <t>G"_5</t>
  </si>
  <si>
    <t>G'_6</t>
  </si>
  <si>
    <t>G"_6</t>
  </si>
  <si>
    <t>G'_7</t>
  </si>
  <si>
    <t>G"_7</t>
  </si>
  <si>
    <t>minimize:</t>
  </si>
  <si>
    <t>g_k</t>
  </si>
  <si>
    <t>G(t) Pa</t>
  </si>
  <si>
    <t>G_1</t>
  </si>
  <si>
    <t>G_2</t>
  </si>
  <si>
    <t>G_3</t>
  </si>
  <si>
    <t>G_4</t>
  </si>
  <si>
    <t>G_6</t>
  </si>
  <si>
    <t>G_7</t>
  </si>
  <si>
    <t>G_5</t>
  </si>
  <si>
    <t>predicted viscosity:</t>
  </si>
  <si>
    <t>Pa s</t>
  </si>
  <si>
    <t>slider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</si>
</sst>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000000"/>
    <numFmt numFmtId="166" formatCode="0.000000"/>
    <numFmt numFmtId="167" formatCode="0.00000"/>
    <numFmt numFmtId="168" formatCode="0.0000"/>
    <numFmt numFmtId="169" formatCode="0.000"/>
    <numFmt numFmtId="170" formatCode="0.0E+00"/>
    <numFmt numFmtId="171" formatCode="_(* #,##0.0_);_(* \(#,##0.0\);_(* &quot;-&quot;??_);_(@_)"/>
    <numFmt numFmtId="172" formatCode="_(* #,##0_);_(* \(#,##0\);_(* &quot;-&quot;??_);_(@_)"/>
  </numFmts>
  <fonts count="8">
    <font>
      <sz val="10"/>
      <name val="Arial"/>
      <family val="0"/>
    </font>
    <font>
      <b/>
      <sz val="10"/>
      <name val="Arial"/>
      <family val="2"/>
    </font>
    <font>
      <sz val="8"/>
      <name val="Arial"/>
      <family val="0"/>
    </font>
    <font>
      <sz val="10"/>
      <color indexed="10"/>
      <name val="Arial"/>
      <family val="0"/>
    </font>
    <font>
      <sz val="15"/>
      <name val="Arial"/>
      <family val="0"/>
    </font>
    <font>
      <sz val="15.5"/>
      <name val="Arial"/>
      <family val="0"/>
    </font>
    <font>
      <sz val="10"/>
      <name val="Tahoma"/>
      <family val="2"/>
    </font>
    <font>
      <b/>
      <sz val="8"/>
      <name val="Arial"/>
      <family val="2"/>
    </font>
  </fonts>
  <fills count="11">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0"/>
        <bgColor indexed="64"/>
      </patternFill>
    </fill>
    <fill>
      <patternFill patternType="solid">
        <fgColor indexed="51"/>
        <bgColor indexed="64"/>
      </patternFill>
    </fill>
    <fill>
      <patternFill patternType="solid">
        <fgColor indexed="49"/>
        <bgColor indexed="64"/>
      </patternFill>
    </fill>
    <fill>
      <patternFill patternType="solid">
        <fgColor indexed="44"/>
        <bgColor indexed="64"/>
      </patternFill>
    </fill>
  </fills>
  <borders count="7">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11" fontId="0" fillId="0" borderId="0" xfId="0" applyNumberFormat="1" applyAlignment="1">
      <alignment/>
    </xf>
    <xf numFmtId="0" fontId="1" fillId="0" borderId="0" xfId="0" applyFont="1" applyAlignment="1">
      <alignment/>
    </xf>
    <xf numFmtId="0" fontId="1" fillId="0" borderId="0" xfId="0" applyFont="1" applyAlignment="1">
      <alignment wrapText="1"/>
    </xf>
    <xf numFmtId="0" fontId="3" fillId="2" borderId="0" xfId="0" applyFont="1" applyFill="1" applyAlignment="1">
      <alignment horizontal="right"/>
    </xf>
    <xf numFmtId="0" fontId="3" fillId="0" borderId="0" xfId="0" applyFont="1" applyFill="1" applyAlignment="1">
      <alignment horizontal="right"/>
    </xf>
    <xf numFmtId="11" fontId="0" fillId="3" borderId="0" xfId="0" applyNumberFormat="1" applyFill="1" applyAlignment="1">
      <alignment/>
    </xf>
    <xf numFmtId="0" fontId="1" fillId="4" borderId="0" xfId="0" applyFont="1" applyFill="1" applyAlignment="1">
      <alignment wrapText="1"/>
    </xf>
    <xf numFmtId="0" fontId="1" fillId="5" borderId="0" xfId="0" applyFont="1" applyFill="1" applyAlignment="1">
      <alignment/>
    </xf>
    <xf numFmtId="0" fontId="1" fillId="6" borderId="0" xfId="0" applyFont="1" applyFill="1" applyAlignment="1">
      <alignment/>
    </xf>
    <xf numFmtId="0" fontId="1" fillId="7" borderId="0" xfId="0" applyFont="1" applyFill="1" applyAlignment="1">
      <alignment/>
    </xf>
    <xf numFmtId="0" fontId="1" fillId="8" borderId="0" xfId="0" applyFont="1" applyFill="1" applyAlignment="1">
      <alignment/>
    </xf>
    <xf numFmtId="0" fontId="1" fillId="9" borderId="0" xfId="0" applyFont="1" applyFill="1" applyAlignment="1">
      <alignment/>
    </xf>
    <xf numFmtId="170" fontId="0" fillId="0" borderId="0" xfId="0" applyNumberFormat="1" applyAlignment="1">
      <alignment/>
    </xf>
    <xf numFmtId="0" fontId="1" fillId="10" borderId="0" xfId="0" applyFont="1" applyFill="1" applyAlignment="1">
      <alignment/>
    </xf>
    <xf numFmtId="11" fontId="0" fillId="10" borderId="0" xfId="0" applyNumberFormat="1" applyFill="1" applyAlignment="1">
      <alignment/>
    </xf>
    <xf numFmtId="0" fontId="0" fillId="6" borderId="0" xfId="0" applyFill="1" applyAlignment="1">
      <alignment/>
    </xf>
    <xf numFmtId="11" fontId="0" fillId="6" borderId="0" xfId="0" applyNumberFormat="1" applyFill="1" applyAlignment="1">
      <alignment/>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ont="1" applyFill="1" applyBorder="1" applyAlignment="1">
      <alignment horizontal="right"/>
    </xf>
    <xf numFmtId="0" fontId="0" fillId="3" borderId="4" xfId="0" applyFill="1" applyBorder="1" applyAlignment="1">
      <alignment/>
    </xf>
    <xf numFmtId="0" fontId="0" fillId="3" borderId="5" xfId="0" applyFont="1" applyFill="1" applyBorder="1" applyAlignment="1">
      <alignment horizontal="right"/>
    </xf>
    <xf numFmtId="0" fontId="0" fillId="3" borderId="6" xfId="0" applyFill="1" applyBorder="1" applyAlignment="1">
      <alignment/>
    </xf>
    <xf numFmtId="172" fontId="0" fillId="0" borderId="0" xfId="15"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575"/>
          <c:w val="0.90525"/>
          <c:h val="0.9485"/>
        </c:manualLayout>
      </c:layout>
      <c:scatterChart>
        <c:scatterStyle val="lineMarker"/>
        <c:varyColors val="0"/>
        <c:ser>
          <c:idx val="0"/>
          <c:order val="0"/>
          <c:tx>
            <c:v>G' (Pa)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'first guess'!$A$48:$A$75</c:f>
              <c:numCache/>
            </c:numRef>
          </c:xVal>
          <c:yVal>
            <c:numRef>
              <c:f>'first guess'!$B$48:$B$75</c:f>
              <c:numCache/>
            </c:numRef>
          </c:yVal>
          <c:smooth val="0"/>
        </c:ser>
        <c:ser>
          <c:idx val="1"/>
          <c:order val="1"/>
          <c:tx>
            <c:v>G" (Pa)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'first guess'!$C$5:$C$46</c:f>
              <c:numCache/>
            </c:numRef>
          </c:xVal>
          <c:yVal>
            <c:numRef>
              <c:f>'first guess'!$D$5:$D$46</c:f>
              <c:numCache/>
            </c:numRef>
          </c:yVal>
          <c:smooth val="0"/>
        </c:ser>
        <c:ser>
          <c:idx val="2"/>
          <c:order val="2"/>
          <c:tx>
            <c:v>predicted G'</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'first guess'!$C$5:$C$46</c:f>
              <c:numCache/>
            </c:numRef>
          </c:xVal>
          <c:yVal>
            <c:numRef>
              <c:f>'first guess'!$E$5:$E$46</c:f>
              <c:numCache/>
            </c:numRef>
          </c:yVal>
          <c:smooth val="0"/>
        </c:ser>
        <c:ser>
          <c:idx val="3"/>
          <c:order val="3"/>
          <c:tx>
            <c:v>predicted G"</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'first guess'!$C$5:$C$46</c:f>
              <c:numCache/>
            </c:numRef>
          </c:xVal>
          <c:yVal>
            <c:numRef>
              <c:f>'first guess'!$F$5:$F$46</c:f>
              <c:numCache/>
            </c:numRef>
          </c:yVal>
          <c:smooth val="0"/>
        </c:ser>
        <c:axId val="61002111"/>
        <c:axId val="12148088"/>
      </c:scatterChart>
      <c:valAx>
        <c:axId val="61002111"/>
        <c:scaling>
          <c:logBase val="10"/>
          <c:orientation val="minMax"/>
        </c:scaling>
        <c:axPos val="b"/>
        <c:majorGridlines/>
        <c:delete val="0"/>
        <c:numFmt formatCode="0.E+00" sourceLinked="0"/>
        <c:majorTickMark val="out"/>
        <c:minorTickMark val="none"/>
        <c:tickLblPos val="nextTo"/>
        <c:txPr>
          <a:bodyPr/>
          <a:lstStyle/>
          <a:p>
            <a:pPr>
              <a:defRPr lang="en-US" cap="none" sz="1000" b="0" i="0" u="none" baseline="0">
                <a:latin typeface="Arial"/>
                <a:ea typeface="Arial"/>
                <a:cs typeface="Arial"/>
              </a:defRPr>
            </a:pPr>
          </a:p>
        </c:txPr>
        <c:crossAx val="12148088"/>
        <c:crossesAt val="0.001"/>
        <c:crossBetween val="midCat"/>
        <c:dispUnits/>
      </c:valAx>
      <c:valAx>
        <c:axId val="12148088"/>
        <c:scaling>
          <c:logBase val="10"/>
          <c:orientation val="minMax"/>
          <c:max val="1000000"/>
          <c:min val="0.01"/>
        </c:scaling>
        <c:axPos val="l"/>
        <c:majorGridlines/>
        <c:delete val="0"/>
        <c:numFmt formatCode="0.E+00" sourceLinked="0"/>
        <c:majorTickMark val="out"/>
        <c:minorTickMark val="none"/>
        <c:tickLblPos val="nextTo"/>
        <c:txPr>
          <a:bodyPr/>
          <a:lstStyle/>
          <a:p>
            <a:pPr>
              <a:defRPr lang="en-US" cap="none" sz="1000" b="0" i="0" u="none" baseline="0">
                <a:latin typeface="Arial"/>
                <a:ea typeface="Arial"/>
                <a:cs typeface="Arial"/>
              </a:defRPr>
            </a:pPr>
          </a:p>
        </c:txPr>
        <c:crossAx val="61002111"/>
        <c:crosses val="autoZero"/>
        <c:crossBetween val="midCat"/>
        <c:dispUnits/>
      </c:valAx>
      <c:spPr>
        <a:ln w="12700">
          <a:solidFill>
            <a:srgbClr val="808080"/>
          </a:solidFill>
        </a:ln>
      </c:spPr>
    </c:plotArea>
    <c:legend>
      <c:legendPos val="r"/>
      <c:layout>
        <c:manualLayout>
          <c:xMode val="edge"/>
          <c:yMode val="edge"/>
          <c:x val="0.62375"/>
          <c:y val="0.5295"/>
        </c:manualLayout>
      </c:layout>
      <c:overlay val="0"/>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575"/>
          <c:w val="0.90525"/>
          <c:h val="0.9485"/>
        </c:manualLayout>
      </c:layout>
      <c:scatterChart>
        <c:scatterStyle val="lineMarker"/>
        <c:varyColors val="0"/>
        <c:ser>
          <c:idx val="0"/>
          <c:order val="0"/>
          <c:tx>
            <c:v>G' (Pa)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solver!$A$48:$A$75</c:f>
              <c:numCache>
                <c:ptCount val="28"/>
                <c:pt idx="0">
                  <c:v>6.35</c:v>
                </c:pt>
                <c:pt idx="1">
                  <c:v>9.92</c:v>
                </c:pt>
                <c:pt idx="2">
                  <c:v>15.5</c:v>
                </c:pt>
                <c:pt idx="3">
                  <c:v>24.9</c:v>
                </c:pt>
                <c:pt idx="4">
                  <c:v>39.9</c:v>
                </c:pt>
                <c:pt idx="5">
                  <c:v>61.9</c:v>
                </c:pt>
                <c:pt idx="6">
                  <c:v>96.2</c:v>
                </c:pt>
                <c:pt idx="7">
                  <c:v>147</c:v>
                </c:pt>
                <c:pt idx="8">
                  <c:v>238</c:v>
                </c:pt>
                <c:pt idx="9">
                  <c:v>384</c:v>
                </c:pt>
                <c:pt idx="10">
                  <c:v>599</c:v>
                </c:pt>
                <c:pt idx="11">
                  <c:v>933</c:v>
                </c:pt>
                <c:pt idx="12">
                  <c:v>1480</c:v>
                </c:pt>
                <c:pt idx="13">
                  <c:v>2310</c:v>
                </c:pt>
                <c:pt idx="14">
                  <c:v>3730</c:v>
                </c:pt>
                <c:pt idx="15">
                  <c:v>4930</c:v>
                </c:pt>
                <c:pt idx="16">
                  <c:v>6050</c:v>
                </c:pt>
                <c:pt idx="17">
                  <c:v>7700</c:v>
                </c:pt>
                <c:pt idx="18">
                  <c:v>9800</c:v>
                </c:pt>
                <c:pt idx="19">
                  <c:v>12200</c:v>
                </c:pt>
                <c:pt idx="20">
                  <c:v>15300</c:v>
                </c:pt>
                <c:pt idx="21">
                  <c:v>19100</c:v>
                </c:pt>
                <c:pt idx="22">
                  <c:v>30800</c:v>
                </c:pt>
                <c:pt idx="23">
                  <c:v>48100</c:v>
                </c:pt>
                <c:pt idx="24">
                  <c:v>76500</c:v>
                </c:pt>
                <c:pt idx="25">
                  <c:v>122000</c:v>
                </c:pt>
                <c:pt idx="26">
                  <c:v>193000</c:v>
                </c:pt>
                <c:pt idx="27">
                  <c:v>302000</c:v>
                </c:pt>
              </c:numCache>
            </c:numRef>
          </c:xVal>
          <c:yVal>
            <c:numRef>
              <c:f>solver!$B$48:$B$75</c:f>
              <c:numCache>
                <c:ptCount val="28"/>
                <c:pt idx="0">
                  <c:v>0.981</c:v>
                </c:pt>
                <c:pt idx="1">
                  <c:v>2.51</c:v>
                </c:pt>
                <c:pt idx="2">
                  <c:v>5.49</c:v>
                </c:pt>
                <c:pt idx="3">
                  <c:v>11.6</c:v>
                </c:pt>
                <c:pt idx="4">
                  <c:v>21.3</c:v>
                </c:pt>
                <c:pt idx="5">
                  <c:v>32.9</c:v>
                </c:pt>
                <c:pt idx="6">
                  <c:v>48.1</c:v>
                </c:pt>
                <c:pt idx="7">
                  <c:v>66.2</c:v>
                </c:pt>
                <c:pt idx="8">
                  <c:v>89.6</c:v>
                </c:pt>
                <c:pt idx="9">
                  <c:v>119</c:v>
                </c:pt>
                <c:pt idx="10">
                  <c:v>158</c:v>
                </c:pt>
                <c:pt idx="11">
                  <c:v>205</c:v>
                </c:pt>
                <c:pt idx="12">
                  <c:v>272</c:v>
                </c:pt>
                <c:pt idx="13">
                  <c:v>340</c:v>
                </c:pt>
                <c:pt idx="14">
                  <c:v>469</c:v>
                </c:pt>
                <c:pt idx="15">
                  <c:v>540</c:v>
                </c:pt>
                <c:pt idx="16">
                  <c:v>576</c:v>
                </c:pt>
                <c:pt idx="17">
                  <c:v>638</c:v>
                </c:pt>
                <c:pt idx="18">
                  <c:v>721</c:v>
                </c:pt>
                <c:pt idx="19">
                  <c:v>846</c:v>
                </c:pt>
                <c:pt idx="20">
                  <c:v>919</c:v>
                </c:pt>
                <c:pt idx="21">
                  <c:v>1100</c:v>
                </c:pt>
                <c:pt idx="22">
                  <c:v>1460</c:v>
                </c:pt>
                <c:pt idx="23">
                  <c:v>1830</c:v>
                </c:pt>
                <c:pt idx="24">
                  <c:v>2240</c:v>
                </c:pt>
                <c:pt idx="25">
                  <c:v>2750</c:v>
                </c:pt>
                <c:pt idx="26">
                  <c:v>3450</c:v>
                </c:pt>
                <c:pt idx="27">
                  <c:v>4230</c:v>
                </c:pt>
              </c:numCache>
            </c:numRef>
          </c:yVal>
          <c:smooth val="0"/>
        </c:ser>
        <c:ser>
          <c:idx val="1"/>
          <c:order val="1"/>
          <c:tx>
            <c:v>G" (Pa)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solver!$C$5:$C$46</c:f>
              <c:numCache>
                <c:ptCount val="42"/>
                <c:pt idx="0">
                  <c:v>1.02</c:v>
                </c:pt>
                <c:pt idx="1">
                  <c:v>1.57</c:v>
                </c:pt>
                <c:pt idx="2">
                  <c:v>2.54</c:v>
                </c:pt>
                <c:pt idx="3">
                  <c:v>4.09</c:v>
                </c:pt>
                <c:pt idx="4">
                  <c:v>6.22</c:v>
                </c:pt>
                <c:pt idx="5">
                  <c:v>9.83</c:v>
                </c:pt>
                <c:pt idx="6">
                  <c:v>15.6</c:v>
                </c:pt>
                <c:pt idx="7">
                  <c:v>24.2</c:v>
                </c:pt>
                <c:pt idx="8">
                  <c:v>39.1</c:v>
                </c:pt>
                <c:pt idx="9">
                  <c:v>62.1</c:v>
                </c:pt>
                <c:pt idx="10">
                  <c:v>95</c:v>
                </c:pt>
                <c:pt idx="11">
                  <c:v>154</c:v>
                </c:pt>
                <c:pt idx="12">
                  <c:v>235</c:v>
                </c:pt>
                <c:pt idx="13">
                  <c:v>381</c:v>
                </c:pt>
                <c:pt idx="14">
                  <c:v>593</c:v>
                </c:pt>
                <c:pt idx="15">
                  <c:v>941</c:v>
                </c:pt>
                <c:pt idx="16">
                  <c:v>1490</c:v>
                </c:pt>
                <c:pt idx="17">
                  <c:v>1900</c:v>
                </c:pt>
                <c:pt idx="18">
                  <c:v>2410</c:v>
                </c:pt>
                <c:pt idx="19">
                  <c:v>3010</c:v>
                </c:pt>
                <c:pt idx="20">
                  <c:v>3900</c:v>
                </c:pt>
                <c:pt idx="21">
                  <c:v>4770</c:v>
                </c:pt>
                <c:pt idx="22">
                  <c:v>6080</c:v>
                </c:pt>
                <c:pt idx="23">
                  <c:v>7720</c:v>
                </c:pt>
                <c:pt idx="24">
                  <c:v>9630</c:v>
                </c:pt>
                <c:pt idx="25">
                  <c:v>12200</c:v>
                </c:pt>
                <c:pt idx="26">
                  <c:v>15300</c:v>
                </c:pt>
                <c:pt idx="27">
                  <c:v>19400</c:v>
                </c:pt>
                <c:pt idx="28">
                  <c:v>24200</c:v>
                </c:pt>
                <c:pt idx="29">
                  <c:v>30200</c:v>
                </c:pt>
                <c:pt idx="30">
                  <c:v>37600</c:v>
                </c:pt>
                <c:pt idx="31">
                  <c:v>47800</c:v>
                </c:pt>
                <c:pt idx="32">
                  <c:v>60600</c:v>
                </c:pt>
                <c:pt idx="33">
                  <c:v>75600</c:v>
                </c:pt>
                <c:pt idx="34">
                  <c:v>120000</c:v>
                </c:pt>
                <c:pt idx="35">
                  <c:v>193000</c:v>
                </c:pt>
                <c:pt idx="36">
                  <c:v>305000</c:v>
                </c:pt>
                <c:pt idx="37">
                  <c:v>483000</c:v>
                </c:pt>
                <c:pt idx="38">
                  <c:v>763000</c:v>
                </c:pt>
                <c:pt idx="39">
                  <c:v>1210000</c:v>
                </c:pt>
                <c:pt idx="40">
                  <c:v>1940000</c:v>
                </c:pt>
                <c:pt idx="41">
                  <c:v>3010000</c:v>
                </c:pt>
              </c:numCache>
            </c:numRef>
          </c:xVal>
          <c:yVal>
            <c:numRef>
              <c:f>solver!$D$5:$D$46</c:f>
              <c:numCache>
                <c:ptCount val="42"/>
                <c:pt idx="0">
                  <c:v>1.7</c:v>
                </c:pt>
                <c:pt idx="1">
                  <c:v>2.68</c:v>
                </c:pt>
                <c:pt idx="2">
                  <c:v>4.23</c:v>
                </c:pt>
                <c:pt idx="3">
                  <c:v>6.55</c:v>
                </c:pt>
                <c:pt idx="4">
                  <c:v>10.1</c:v>
                </c:pt>
                <c:pt idx="5">
                  <c:v>16</c:v>
                </c:pt>
                <c:pt idx="6">
                  <c:v>24.3</c:v>
                </c:pt>
                <c:pt idx="7">
                  <c:v>34.1</c:v>
                </c:pt>
                <c:pt idx="8">
                  <c:v>47</c:v>
                </c:pt>
                <c:pt idx="9">
                  <c:v>62.3</c:v>
                </c:pt>
                <c:pt idx="10">
                  <c:v>79.4</c:v>
                </c:pt>
                <c:pt idx="11">
                  <c:v>105</c:v>
                </c:pt>
                <c:pt idx="12">
                  <c:v>134</c:v>
                </c:pt>
                <c:pt idx="13">
                  <c:v>175</c:v>
                </c:pt>
                <c:pt idx="14">
                  <c:v>232</c:v>
                </c:pt>
                <c:pt idx="15">
                  <c:v>307</c:v>
                </c:pt>
                <c:pt idx="16">
                  <c:v>424</c:v>
                </c:pt>
                <c:pt idx="17">
                  <c:v>488</c:v>
                </c:pt>
                <c:pt idx="18">
                  <c:v>573</c:v>
                </c:pt>
                <c:pt idx="19">
                  <c:v>660</c:v>
                </c:pt>
                <c:pt idx="20">
                  <c:v>790</c:v>
                </c:pt>
                <c:pt idx="21">
                  <c:v>927</c:v>
                </c:pt>
                <c:pt idx="22">
                  <c:v>1030</c:v>
                </c:pt>
                <c:pt idx="23">
                  <c:v>1230</c:v>
                </c:pt>
                <c:pt idx="24">
                  <c:v>1440</c:v>
                </c:pt>
                <c:pt idx="25">
                  <c:v>1660</c:v>
                </c:pt>
                <c:pt idx="26">
                  <c:v>2030</c:v>
                </c:pt>
                <c:pt idx="27">
                  <c:v>2380</c:v>
                </c:pt>
                <c:pt idx="28">
                  <c:v>2850</c:v>
                </c:pt>
                <c:pt idx="29">
                  <c:v>3410</c:v>
                </c:pt>
                <c:pt idx="30">
                  <c:v>4080</c:v>
                </c:pt>
                <c:pt idx="31">
                  <c:v>4980</c:v>
                </c:pt>
                <c:pt idx="32">
                  <c:v>6200</c:v>
                </c:pt>
                <c:pt idx="33">
                  <c:v>7410</c:v>
                </c:pt>
                <c:pt idx="34">
                  <c:v>11000</c:v>
                </c:pt>
                <c:pt idx="35">
                  <c:v>16800</c:v>
                </c:pt>
                <c:pt idx="36">
                  <c:v>25400</c:v>
                </c:pt>
                <c:pt idx="37">
                  <c:v>39400</c:v>
                </c:pt>
                <c:pt idx="38">
                  <c:v>62100</c:v>
                </c:pt>
                <c:pt idx="39">
                  <c:v>98000</c:v>
                </c:pt>
                <c:pt idx="40">
                  <c:v>149000</c:v>
                </c:pt>
                <c:pt idx="41">
                  <c:v>244000</c:v>
                </c:pt>
              </c:numCache>
            </c:numRef>
          </c:yVal>
          <c:smooth val="0"/>
        </c:ser>
        <c:ser>
          <c:idx val="2"/>
          <c:order val="2"/>
          <c:tx>
            <c:v>predicted G'</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solver!$C$5:$C$46</c:f>
              <c:numCache>
                <c:ptCount val="42"/>
                <c:pt idx="0">
                  <c:v>1.02</c:v>
                </c:pt>
                <c:pt idx="1">
                  <c:v>1.57</c:v>
                </c:pt>
                <c:pt idx="2">
                  <c:v>2.54</c:v>
                </c:pt>
                <c:pt idx="3">
                  <c:v>4.09</c:v>
                </c:pt>
                <c:pt idx="4">
                  <c:v>6.22</c:v>
                </c:pt>
                <c:pt idx="5">
                  <c:v>9.83</c:v>
                </c:pt>
                <c:pt idx="6">
                  <c:v>15.6</c:v>
                </c:pt>
                <c:pt idx="7">
                  <c:v>24.2</c:v>
                </c:pt>
                <c:pt idx="8">
                  <c:v>39.1</c:v>
                </c:pt>
                <c:pt idx="9">
                  <c:v>62.1</c:v>
                </c:pt>
                <c:pt idx="10">
                  <c:v>95</c:v>
                </c:pt>
                <c:pt idx="11">
                  <c:v>154</c:v>
                </c:pt>
                <c:pt idx="12">
                  <c:v>235</c:v>
                </c:pt>
                <c:pt idx="13">
                  <c:v>381</c:v>
                </c:pt>
                <c:pt idx="14">
                  <c:v>593</c:v>
                </c:pt>
                <c:pt idx="15">
                  <c:v>941</c:v>
                </c:pt>
                <c:pt idx="16">
                  <c:v>1490</c:v>
                </c:pt>
                <c:pt idx="17">
                  <c:v>1900</c:v>
                </c:pt>
                <c:pt idx="18">
                  <c:v>2410</c:v>
                </c:pt>
                <c:pt idx="19">
                  <c:v>3010</c:v>
                </c:pt>
                <c:pt idx="20">
                  <c:v>3900</c:v>
                </c:pt>
                <c:pt idx="21">
                  <c:v>4770</c:v>
                </c:pt>
                <c:pt idx="22">
                  <c:v>6080</c:v>
                </c:pt>
                <c:pt idx="23">
                  <c:v>7720</c:v>
                </c:pt>
                <c:pt idx="24">
                  <c:v>9630</c:v>
                </c:pt>
                <c:pt idx="25">
                  <c:v>12200</c:v>
                </c:pt>
                <c:pt idx="26">
                  <c:v>15300</c:v>
                </c:pt>
                <c:pt idx="27">
                  <c:v>19400</c:v>
                </c:pt>
                <c:pt idx="28">
                  <c:v>24200</c:v>
                </c:pt>
                <c:pt idx="29">
                  <c:v>30200</c:v>
                </c:pt>
                <c:pt idx="30">
                  <c:v>37600</c:v>
                </c:pt>
                <c:pt idx="31">
                  <c:v>47800</c:v>
                </c:pt>
                <c:pt idx="32">
                  <c:v>60600</c:v>
                </c:pt>
                <c:pt idx="33">
                  <c:v>75600</c:v>
                </c:pt>
                <c:pt idx="34">
                  <c:v>120000</c:v>
                </c:pt>
                <c:pt idx="35">
                  <c:v>193000</c:v>
                </c:pt>
                <c:pt idx="36">
                  <c:v>305000</c:v>
                </c:pt>
                <c:pt idx="37">
                  <c:v>483000</c:v>
                </c:pt>
                <c:pt idx="38">
                  <c:v>763000</c:v>
                </c:pt>
                <c:pt idx="39">
                  <c:v>1210000</c:v>
                </c:pt>
                <c:pt idx="40">
                  <c:v>1940000</c:v>
                </c:pt>
                <c:pt idx="41">
                  <c:v>3010000</c:v>
                </c:pt>
              </c:numCache>
            </c:numRef>
          </c:xVal>
          <c:yVal>
            <c:numRef>
              <c:f>solver!$E$5:$E$46</c:f>
              <c:numCache>
                <c:ptCount val="42"/>
                <c:pt idx="0">
                  <c:v>0.026953260146983085</c:v>
                </c:pt>
                <c:pt idx="1">
                  <c:v>0.06380276986435664</c:v>
                </c:pt>
                <c:pt idx="2">
                  <c:v>0.16659881879308255</c:v>
                </c:pt>
                <c:pt idx="3">
                  <c:v>0.4293322196370723</c:v>
                </c:pt>
                <c:pt idx="4">
                  <c:v>0.9801816506399211</c:v>
                </c:pt>
                <c:pt idx="5">
                  <c:v>2.367928167268678</c:v>
                </c:pt>
                <c:pt idx="6">
                  <c:v>5.508806938784786</c:v>
                </c:pt>
                <c:pt idx="7">
                  <c:v>11.273573560823673</c:v>
                </c:pt>
                <c:pt idx="8">
                  <c:v>21.014129375021948</c:v>
                </c:pt>
                <c:pt idx="9">
                  <c:v>31.975642580385312</c:v>
                </c:pt>
                <c:pt idx="10">
                  <c:v>42.47515457970699</c:v>
                </c:pt>
                <c:pt idx="11">
                  <c:v>58.44518095640452</c:v>
                </c:pt>
                <c:pt idx="12">
                  <c:v>82.041050429284</c:v>
                </c:pt>
                <c:pt idx="13">
                  <c:v>125.06875572757595</c:v>
                </c:pt>
                <c:pt idx="14">
                  <c:v>173.65469097179698</c:v>
                </c:pt>
                <c:pt idx="15">
                  <c:v>222.2570764744032</c:v>
                </c:pt>
                <c:pt idx="16">
                  <c:v>271.1898517874658</c:v>
                </c:pt>
                <c:pt idx="17">
                  <c:v>303.3723720238362</c:v>
                </c:pt>
                <c:pt idx="18">
                  <c:v>343.0903113001768</c:v>
                </c:pt>
                <c:pt idx="19">
                  <c:v>389.4415808938822</c:v>
                </c:pt>
                <c:pt idx="20">
                  <c:v>455.05050605705634</c:v>
                </c:pt>
                <c:pt idx="21">
                  <c:v>513.7112571211123</c:v>
                </c:pt>
                <c:pt idx="22">
                  <c:v>591.9711753771375</c:v>
                </c:pt>
                <c:pt idx="23">
                  <c:v>677.3365525262004</c:v>
                </c:pt>
                <c:pt idx="24">
                  <c:v>765.8954735805091</c:v>
                </c:pt>
                <c:pt idx="25">
                  <c:v>873.5821749896237</c:v>
                </c:pt>
                <c:pt idx="26">
                  <c:v>989.437145149724</c:v>
                </c:pt>
                <c:pt idx="27">
                  <c:v>1119.726187722133</c:v>
                </c:pt>
                <c:pt idx="28">
                  <c:v>1241.0996296671685</c:v>
                </c:pt>
                <c:pt idx="29">
                  <c:v>1354.6183785312762</c:v>
                </c:pt>
                <c:pt idx="30">
                  <c:v>1454.4829064841063</c:v>
                </c:pt>
                <c:pt idx="31">
                  <c:v>1550.4674823945718</c:v>
                </c:pt>
                <c:pt idx="32">
                  <c:v>1638.7340020713991</c:v>
                </c:pt>
                <c:pt idx="33">
                  <c:v>1726.117132909488</c:v>
                </c:pt>
                <c:pt idx="34">
                  <c:v>1995.1431195092657</c:v>
                </c:pt>
                <c:pt idx="35">
                  <c:v>2615.4804923216493</c:v>
                </c:pt>
                <c:pt idx="36">
                  <c:v>4082.0906551642324</c:v>
                </c:pt>
                <c:pt idx="37">
                  <c:v>7672.539894170885</c:v>
                </c:pt>
                <c:pt idx="38">
                  <c:v>16108.089314618905</c:v>
                </c:pt>
                <c:pt idx="39">
                  <c:v>34771.567615335895</c:v>
                </c:pt>
                <c:pt idx="40">
                  <c:v>70936.87847610125</c:v>
                </c:pt>
                <c:pt idx="41">
                  <c:v>119843.3756563789</c:v>
                </c:pt>
              </c:numCache>
            </c:numRef>
          </c:yVal>
          <c:smooth val="0"/>
        </c:ser>
        <c:ser>
          <c:idx val="3"/>
          <c:order val="3"/>
          <c:tx>
            <c:v>predicted G"</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solver!$C$5:$C$46</c:f>
              <c:numCache>
                <c:ptCount val="42"/>
                <c:pt idx="0">
                  <c:v>1.02</c:v>
                </c:pt>
                <c:pt idx="1">
                  <c:v>1.57</c:v>
                </c:pt>
                <c:pt idx="2">
                  <c:v>2.54</c:v>
                </c:pt>
                <c:pt idx="3">
                  <c:v>4.09</c:v>
                </c:pt>
                <c:pt idx="4">
                  <c:v>6.22</c:v>
                </c:pt>
                <c:pt idx="5">
                  <c:v>9.83</c:v>
                </c:pt>
                <c:pt idx="6">
                  <c:v>15.6</c:v>
                </c:pt>
                <c:pt idx="7">
                  <c:v>24.2</c:v>
                </c:pt>
                <c:pt idx="8">
                  <c:v>39.1</c:v>
                </c:pt>
                <c:pt idx="9">
                  <c:v>62.1</c:v>
                </c:pt>
                <c:pt idx="10">
                  <c:v>95</c:v>
                </c:pt>
                <c:pt idx="11">
                  <c:v>154</c:v>
                </c:pt>
                <c:pt idx="12">
                  <c:v>235</c:v>
                </c:pt>
                <c:pt idx="13">
                  <c:v>381</c:v>
                </c:pt>
                <c:pt idx="14">
                  <c:v>593</c:v>
                </c:pt>
                <c:pt idx="15">
                  <c:v>941</c:v>
                </c:pt>
                <c:pt idx="16">
                  <c:v>1490</c:v>
                </c:pt>
                <c:pt idx="17">
                  <c:v>1900</c:v>
                </c:pt>
                <c:pt idx="18">
                  <c:v>2410</c:v>
                </c:pt>
                <c:pt idx="19">
                  <c:v>3010</c:v>
                </c:pt>
                <c:pt idx="20">
                  <c:v>3900</c:v>
                </c:pt>
                <c:pt idx="21">
                  <c:v>4770</c:v>
                </c:pt>
                <c:pt idx="22">
                  <c:v>6080</c:v>
                </c:pt>
                <c:pt idx="23">
                  <c:v>7720</c:v>
                </c:pt>
                <c:pt idx="24">
                  <c:v>9630</c:v>
                </c:pt>
                <c:pt idx="25">
                  <c:v>12200</c:v>
                </c:pt>
                <c:pt idx="26">
                  <c:v>15300</c:v>
                </c:pt>
                <c:pt idx="27">
                  <c:v>19400</c:v>
                </c:pt>
                <c:pt idx="28">
                  <c:v>24200</c:v>
                </c:pt>
                <c:pt idx="29">
                  <c:v>30200</c:v>
                </c:pt>
                <c:pt idx="30">
                  <c:v>37600</c:v>
                </c:pt>
                <c:pt idx="31">
                  <c:v>47800</c:v>
                </c:pt>
                <c:pt idx="32">
                  <c:v>60600</c:v>
                </c:pt>
                <c:pt idx="33">
                  <c:v>75600</c:v>
                </c:pt>
                <c:pt idx="34">
                  <c:v>120000</c:v>
                </c:pt>
                <c:pt idx="35">
                  <c:v>193000</c:v>
                </c:pt>
                <c:pt idx="36">
                  <c:v>305000</c:v>
                </c:pt>
                <c:pt idx="37">
                  <c:v>483000</c:v>
                </c:pt>
                <c:pt idx="38">
                  <c:v>763000</c:v>
                </c:pt>
                <c:pt idx="39">
                  <c:v>1210000</c:v>
                </c:pt>
                <c:pt idx="40">
                  <c:v>1940000</c:v>
                </c:pt>
                <c:pt idx="41">
                  <c:v>3010000</c:v>
                </c:pt>
              </c:numCache>
            </c:numRef>
          </c:xVal>
          <c:yVal>
            <c:numRef>
              <c:f>solver!$F$5:$F$46</c:f>
              <c:numCache>
                <c:ptCount val="42"/>
                <c:pt idx="0">
                  <c:v>1.7196842134097585</c:v>
                </c:pt>
                <c:pt idx="1">
                  <c:v>2.6455705901179427</c:v>
                </c:pt>
                <c:pt idx="2">
                  <c:v>4.273803032289216</c:v>
                </c:pt>
                <c:pt idx="3">
                  <c:v>6.855945023599826</c:v>
                </c:pt>
                <c:pt idx="4">
                  <c:v>10.343916119448405</c:v>
                </c:pt>
                <c:pt idx="5">
                  <c:v>16.019543501558942</c:v>
                </c:pt>
                <c:pt idx="6">
                  <c:v>24.25055584683151</c:v>
                </c:pt>
                <c:pt idx="7">
                  <c:v>34.32127217769849</c:v>
                </c:pt>
                <c:pt idx="8">
                  <c:v>46.7625402141533</c:v>
                </c:pt>
                <c:pt idx="9">
                  <c:v>60.43466589672693</c:v>
                </c:pt>
                <c:pt idx="10">
                  <c:v>77.92466814967032</c:v>
                </c:pt>
                <c:pt idx="11">
                  <c:v>108.75529881981232</c:v>
                </c:pt>
                <c:pt idx="12">
                  <c:v>146.65098062972723</c:v>
                </c:pt>
                <c:pt idx="13">
                  <c:v>197.49665408991282</c:v>
                </c:pt>
                <c:pt idx="14">
                  <c:v>246.5839667169959</c:v>
                </c:pt>
                <c:pt idx="15">
                  <c:v>311.44849683118724</c:v>
                </c:pt>
                <c:pt idx="16">
                  <c:v>414.42773532433745</c:v>
                </c:pt>
                <c:pt idx="17">
                  <c:v>491.70577188843396</c:v>
                </c:pt>
                <c:pt idx="18">
                  <c:v>584.6540043563762</c:v>
                </c:pt>
                <c:pt idx="19">
                  <c:v>687.6016171812488</c:v>
                </c:pt>
                <c:pt idx="20">
                  <c:v>828.0923500876763</c:v>
                </c:pt>
                <c:pt idx="21">
                  <c:v>954.7328480381209</c:v>
                </c:pt>
                <c:pt idx="22">
                  <c:v>1133.0418388446446</c:v>
                </c:pt>
                <c:pt idx="23">
                  <c:v>1344.230337308328</c:v>
                </c:pt>
                <c:pt idx="24">
                  <c:v>1579.5452400089384</c:v>
                </c:pt>
                <c:pt idx="25">
                  <c:v>1881.7445338420007</c:v>
                </c:pt>
                <c:pt idx="26">
                  <c:v>2227.3129714657707</c:v>
                </c:pt>
                <c:pt idx="27">
                  <c:v>2660.3281815272385</c:v>
                </c:pt>
                <c:pt idx="28">
                  <c:v>3146.5754689092655</c:v>
                </c:pt>
                <c:pt idx="29">
                  <c:v>3741.7697991614004</c:v>
                </c:pt>
                <c:pt idx="30">
                  <c:v>4474.108817555492</c:v>
                </c:pt>
                <c:pt idx="31">
                  <c:v>5493.847375944942</c:v>
                </c:pt>
                <c:pt idx="32">
                  <c:v>6793.060835510549</c:v>
                </c:pt>
                <c:pt idx="33">
                  <c:v>8336.45903697903</c:v>
                </c:pt>
                <c:pt idx="34">
                  <c:v>12971.308684449355</c:v>
                </c:pt>
                <c:pt idx="35">
                  <c:v>20650.434194803413</c:v>
                </c:pt>
                <c:pt idx="36">
                  <c:v>32377.593556682077</c:v>
                </c:pt>
                <c:pt idx="37">
                  <c:v>50616.89638756179</c:v>
                </c:pt>
                <c:pt idx="38">
                  <c:v>77735.37938446019</c:v>
                </c:pt>
                <c:pt idx="39">
                  <c:v>115644.81413185343</c:v>
                </c:pt>
                <c:pt idx="40">
                  <c:v>162226.79962343373</c:v>
                </c:pt>
                <c:pt idx="41">
                  <c:v>205669.37899687776</c:v>
                </c:pt>
              </c:numCache>
            </c:numRef>
          </c:yVal>
          <c:smooth val="0"/>
        </c:ser>
        <c:axId val="42223929"/>
        <c:axId val="44471042"/>
      </c:scatterChart>
      <c:valAx>
        <c:axId val="42223929"/>
        <c:scaling>
          <c:logBase val="10"/>
          <c:orientation val="minMax"/>
        </c:scaling>
        <c:axPos val="b"/>
        <c:majorGridlines/>
        <c:delete val="0"/>
        <c:numFmt formatCode="0.E+00" sourceLinked="0"/>
        <c:majorTickMark val="out"/>
        <c:minorTickMark val="none"/>
        <c:tickLblPos val="nextTo"/>
        <c:txPr>
          <a:bodyPr/>
          <a:lstStyle/>
          <a:p>
            <a:pPr>
              <a:defRPr lang="en-US" cap="none" sz="1000" b="0" i="0" u="none" baseline="0">
                <a:latin typeface="Arial"/>
                <a:ea typeface="Arial"/>
                <a:cs typeface="Arial"/>
              </a:defRPr>
            </a:pPr>
          </a:p>
        </c:txPr>
        <c:crossAx val="44471042"/>
        <c:crossesAt val="0.001"/>
        <c:crossBetween val="midCat"/>
        <c:dispUnits/>
      </c:valAx>
      <c:valAx>
        <c:axId val="44471042"/>
        <c:scaling>
          <c:logBase val="10"/>
          <c:orientation val="minMax"/>
          <c:min val="0.01"/>
        </c:scaling>
        <c:axPos val="l"/>
        <c:majorGridlines/>
        <c:delete val="0"/>
        <c:numFmt formatCode="0.E+00" sourceLinked="0"/>
        <c:majorTickMark val="out"/>
        <c:minorTickMark val="none"/>
        <c:tickLblPos val="nextTo"/>
        <c:txPr>
          <a:bodyPr/>
          <a:lstStyle/>
          <a:p>
            <a:pPr>
              <a:defRPr lang="en-US" cap="none" sz="1000" b="0" i="0" u="none" baseline="0">
                <a:latin typeface="Arial"/>
                <a:ea typeface="Arial"/>
                <a:cs typeface="Arial"/>
              </a:defRPr>
            </a:pPr>
          </a:p>
        </c:txPr>
        <c:crossAx val="42223929"/>
        <c:crosses val="autoZero"/>
        <c:crossBetween val="midCat"/>
        <c:dispUnits/>
      </c:valAx>
      <c:spPr>
        <a:ln w="12700">
          <a:solidFill>
            <a:srgbClr val="808080"/>
          </a:solidFill>
        </a:ln>
      </c:spPr>
    </c:plotArea>
    <c:legend>
      <c:legendPos val="r"/>
      <c:layout>
        <c:manualLayout>
          <c:xMode val="edge"/>
          <c:yMode val="edge"/>
          <c:x val="0.62375"/>
          <c:y val="0.5295"/>
        </c:manualLayout>
      </c:layout>
      <c:overlay val="0"/>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'predict G(t)'!$F$4:$F$64</c:f>
              <c:numCache>
                <c:ptCount val="61"/>
                <c:pt idx="0">
                  <c:v>1E-05</c:v>
                </c:pt>
                <c:pt idx="1">
                  <c:v>1.2589254117941658E-05</c:v>
                </c:pt>
                <c:pt idx="2">
                  <c:v>1.58489319246111E-05</c:v>
                </c:pt>
                <c:pt idx="3">
                  <c:v>1.9952623149688735E-05</c:v>
                </c:pt>
                <c:pt idx="4">
                  <c:v>2.51188643150957E-05</c:v>
                </c:pt>
                <c:pt idx="5">
                  <c:v>3.162277660168363E-05</c:v>
                </c:pt>
                <c:pt idx="6">
                  <c:v>3.981071705534949E-05</c:v>
                </c:pt>
                <c:pt idx="7">
                  <c:v>5.011872336272688E-05</c:v>
                </c:pt>
                <c:pt idx="8">
                  <c:v>6.309573444801883E-05</c:v>
                </c:pt>
                <c:pt idx="9">
                  <c:v>7.943282347242746E-05</c:v>
                </c:pt>
                <c:pt idx="10">
                  <c:v>9.999999999999902E-05</c:v>
                </c:pt>
                <c:pt idx="11">
                  <c:v>0.00012589254117941558</c:v>
                </c:pt>
                <c:pt idx="12">
                  <c:v>0.00015848931924611006</c:v>
                </c:pt>
                <c:pt idx="13">
                  <c:v>0.00019952623149688617</c:v>
                </c:pt>
                <c:pt idx="14">
                  <c:v>0.00025118864315095595</c:v>
                </c:pt>
                <c:pt idx="15">
                  <c:v>0.0003162277660168356</c:v>
                </c:pt>
                <c:pt idx="16">
                  <c:v>0.00039810717055349426</c:v>
                </c:pt>
                <c:pt idx="17">
                  <c:v>0.0005011872336272685</c:v>
                </c:pt>
                <c:pt idx="18">
                  <c:v>0.0006309573444801884</c:v>
                </c:pt>
                <c:pt idx="19">
                  <c:v>0.0007943282347242761</c:v>
                </c:pt>
                <c:pt idx="20">
                  <c:v>0.000999999999999993</c:v>
                </c:pt>
                <c:pt idx="21">
                  <c:v>0.0012589254117941586</c:v>
                </c:pt>
                <c:pt idx="22">
                  <c:v>0.0015848931924611039</c:v>
                </c:pt>
                <c:pt idx="23">
                  <c:v>0.001995262314968867</c:v>
                </c:pt>
                <c:pt idx="24">
                  <c:v>0.0025118864315095647</c:v>
                </c:pt>
                <c:pt idx="25">
                  <c:v>0.003162277660168362</c:v>
                </c:pt>
                <c:pt idx="26">
                  <c:v>0.003981071705534951</c:v>
                </c:pt>
                <c:pt idx="27">
                  <c:v>0.005011872336272695</c:v>
                </c:pt>
                <c:pt idx="28">
                  <c:v>0.0063095734448019025</c:v>
                </c:pt>
                <c:pt idx="29">
                  <c:v>0.007943282347242777</c:v>
                </c:pt>
                <c:pt idx="30">
                  <c:v>0.009999999999999952</c:v>
                </c:pt>
                <c:pt idx="31">
                  <c:v>0.012589254117941621</c:v>
                </c:pt>
                <c:pt idx="32">
                  <c:v>0.01584893192461107</c:v>
                </c:pt>
                <c:pt idx="33">
                  <c:v>0.019952623149688722</c:v>
                </c:pt>
                <c:pt idx="34">
                  <c:v>0.025118864315095704</c:v>
                </c:pt>
                <c:pt idx="35">
                  <c:v>0.03162277660168369</c:v>
                </c:pt>
                <c:pt idx="36">
                  <c:v>0.0398107170553496</c:v>
                </c:pt>
                <c:pt idx="37">
                  <c:v>0.050118723362727075</c:v>
                </c:pt>
                <c:pt idx="38">
                  <c:v>0.06309573444801915</c:v>
                </c:pt>
                <c:pt idx="39">
                  <c:v>0.07943282347242797</c:v>
                </c:pt>
                <c:pt idx="40">
                  <c:v>0.09999999999999976</c:v>
                </c:pt>
                <c:pt idx="41">
                  <c:v>0.1258925411794164</c:v>
                </c:pt>
                <c:pt idx="42">
                  <c:v>0.15848931924611098</c:v>
                </c:pt>
                <c:pt idx="43">
                  <c:v>0.19952623149688747</c:v>
                </c:pt>
                <c:pt idx="44">
                  <c:v>0.2511886431509574</c:v>
                </c:pt>
                <c:pt idx="45">
                  <c:v>0.3162277660168372</c:v>
                </c:pt>
                <c:pt idx="46">
                  <c:v>0.39810717055349626</c:v>
                </c:pt>
                <c:pt idx="47">
                  <c:v>0.501187233627271</c:v>
                </c:pt>
                <c:pt idx="48">
                  <c:v>0.6309573444801917</c:v>
                </c:pt>
                <c:pt idx="49">
                  <c:v>0.7943282347242796</c:v>
                </c:pt>
                <c:pt idx="50">
                  <c:v>0.9999999999999976</c:v>
                </c:pt>
                <c:pt idx="51">
                  <c:v>1.2589254117941642</c:v>
                </c:pt>
                <c:pt idx="52">
                  <c:v>1.5848931924611098</c:v>
                </c:pt>
                <c:pt idx="53">
                  <c:v>1.995262314968875</c:v>
                </c:pt>
                <c:pt idx="54">
                  <c:v>2.511886431509575</c:v>
                </c:pt>
                <c:pt idx="55">
                  <c:v>3.162277660168373</c:v>
                </c:pt>
                <c:pt idx="56">
                  <c:v>3.981071705534964</c:v>
                </c:pt>
                <c:pt idx="57">
                  <c:v>5.011872336272711</c:v>
                </c:pt>
                <c:pt idx="58">
                  <c:v>6.309573444801918</c:v>
                </c:pt>
                <c:pt idx="59">
                  <c:v>7.943282347242796</c:v>
                </c:pt>
                <c:pt idx="60">
                  <c:v>9.999999999999975</c:v>
                </c:pt>
              </c:numCache>
            </c:numRef>
          </c:xVal>
          <c:yVal>
            <c:numRef>
              <c:f>'predict G(t)'!$G$4:$G$64</c:f>
              <c:numCache>
                <c:ptCount val="61"/>
                <c:pt idx="0">
                  <c:v>1442.2022243397105</c:v>
                </c:pt>
                <c:pt idx="1">
                  <c:v>1396.6393490655032</c:v>
                </c:pt>
                <c:pt idx="2">
                  <c:v>1342.2591036411222</c:v>
                </c:pt>
                <c:pt idx="3">
                  <c:v>1278.2264873946342</c:v>
                </c:pt>
                <c:pt idx="4">
                  <c:v>1204.0858831968048</c:v>
                </c:pt>
                <c:pt idx="5">
                  <c:v>1120.0126031084997</c:v>
                </c:pt>
                <c:pt idx="6">
                  <c:v>1027.09230606598</c:v>
                </c:pt>
                <c:pt idx="7">
                  <c:v>927.5605138402315</c:v>
                </c:pt>
                <c:pt idx="8">
                  <c:v>824.8849238235102</c:v>
                </c:pt>
                <c:pt idx="9">
                  <c:v>723.5382689278043</c:v>
                </c:pt>
                <c:pt idx="10">
                  <c:v>628.3385164574979</c:v>
                </c:pt>
                <c:pt idx="11">
                  <c:v>543.3864438545656</c:v>
                </c:pt>
                <c:pt idx="12">
                  <c:v>470.91796689175135</c:v>
                </c:pt>
                <c:pt idx="13">
                  <c:v>410.66951342430605</c:v>
                </c:pt>
                <c:pt idx="14">
                  <c:v>360.3128170474135</c:v>
                </c:pt>
                <c:pt idx="15">
                  <c:v>316.9081631154585</c:v>
                </c:pt>
                <c:pt idx="16">
                  <c:v>278.4661833118314</c:v>
                </c:pt>
                <c:pt idx="17">
                  <c:v>244.4980844482008</c:v>
                </c:pt>
                <c:pt idx="18">
                  <c:v>215.31927769503304</c:v>
                </c:pt>
                <c:pt idx="19">
                  <c:v>190.93837213307862</c:v>
                </c:pt>
                <c:pt idx="20">
                  <c:v>170.46536655324695</c:v>
                </c:pt>
                <c:pt idx="21">
                  <c:v>152.31771820188098</c:v>
                </c:pt>
                <c:pt idx="22">
                  <c:v>134.92248815481605</c:v>
                </c:pt>
                <c:pt idx="23">
                  <c:v>117.37550769059403</c:v>
                </c:pt>
                <c:pt idx="24">
                  <c:v>99.65428584311135</c:v>
                </c:pt>
                <c:pt idx="25">
                  <c:v>82.39921732226223</c:v>
                </c:pt>
                <c:pt idx="26">
                  <c:v>66.54516759591372</c:v>
                </c:pt>
                <c:pt idx="27">
                  <c:v>52.98259336544163</c:v>
                </c:pt>
                <c:pt idx="28">
                  <c:v>42.26657407155985</c:v>
                </c:pt>
                <c:pt idx="29">
                  <c:v>34.41173732297479</c:v>
                </c:pt>
                <c:pt idx="30">
                  <c:v>28.877862632529084</c:v>
                </c:pt>
                <c:pt idx="31">
                  <c:v>24.79955065679621</c:v>
                </c:pt>
                <c:pt idx="32">
                  <c:v>21.35023265367209</c:v>
                </c:pt>
                <c:pt idx="33">
                  <c:v>18.014777264196336</c:v>
                </c:pt>
                <c:pt idx="34">
                  <c:v>14.631772393866862</c:v>
                </c:pt>
                <c:pt idx="35">
                  <c:v>11.274765100008581</c:v>
                </c:pt>
                <c:pt idx="36">
                  <c:v>8.122294728673495</c:v>
                </c:pt>
                <c:pt idx="37">
                  <c:v>5.374974417554848</c:v>
                </c:pt>
                <c:pt idx="38">
                  <c:v>3.196305564696449</c:v>
                </c:pt>
                <c:pt idx="39">
                  <c:v>1.6613970634849533</c:v>
                </c:pt>
                <c:pt idx="40">
                  <c:v>0.7289848377698642</c:v>
                </c:pt>
                <c:pt idx="41">
                  <c:v>0.25842332289595976</c:v>
                </c:pt>
                <c:pt idx="42">
                  <c:v>0.07003712863829177</c:v>
                </c:pt>
                <c:pt idx="43">
                  <c:v>0.013536717849558039</c:v>
                </c:pt>
                <c:pt idx="44">
                  <c:v>0.0017095176522959577</c:v>
                </c:pt>
                <c:pt idx="45">
                  <c:v>0.00012634356452105597</c:v>
                </c:pt>
                <c:pt idx="46">
                  <c:v>4.756692140414216E-06</c:v>
                </c:pt>
                <c:pt idx="47">
                  <c:v>7.660955541397276E-08</c:v>
                </c:pt>
                <c:pt idx="48">
                  <c:v>4.236447742635988E-10</c:v>
                </c:pt>
                <c:pt idx="49">
                  <c:v>6.098925522839492E-13</c:v>
                </c:pt>
                <c:pt idx="50">
                  <c:v>1.6132582681735016E-16</c:v>
                </c:pt>
                <c:pt idx="51">
                  <c:v>5.0563369789205544E-21</c:v>
                </c:pt>
                <c:pt idx="52">
                  <c:v>1.0809417016727095E-26</c:v>
                </c:pt>
                <c:pt idx="53">
                  <c:v>7.86416674682808E-34</c:v>
                </c:pt>
                <c:pt idx="54">
                  <c:v>8.114370641757865E-43</c:v>
                </c:pt>
                <c:pt idx="55">
                  <c:v>3.945028993145121E-54</c:v>
                </c:pt>
                <c:pt idx="56">
                  <c:v>2.257196596950227E-68</c:v>
                </c:pt>
                <c:pt idx="57">
                  <c:v>2.650625459077616E-86</c:v>
                </c:pt>
                <c:pt idx="58">
                  <c:v>7.088224783888636E-109</c:v>
                </c:pt>
                <c:pt idx="59">
                  <c:v>2.7105176822445927E-137</c:v>
                </c:pt>
                <c:pt idx="60">
                  <c:v>4.545251731031603E-173</c:v>
                </c:pt>
              </c:numCache>
            </c:numRef>
          </c:yVal>
          <c:smooth val="1"/>
        </c:ser>
        <c:axId val="64695059"/>
        <c:axId val="45384620"/>
      </c:scatterChart>
      <c:valAx>
        <c:axId val="64695059"/>
        <c:scaling>
          <c:logBase val="10"/>
          <c:orientation val="minMax"/>
        </c:scaling>
        <c:axPos val="b"/>
        <c:delete val="0"/>
        <c:numFmt formatCode="General" sourceLinked="1"/>
        <c:majorTickMark val="out"/>
        <c:minorTickMark val="none"/>
        <c:tickLblPos val="nextTo"/>
        <c:crossAx val="45384620"/>
        <c:crossesAt val="1E-06"/>
        <c:crossBetween val="midCat"/>
        <c:dispUnits/>
      </c:valAx>
      <c:valAx>
        <c:axId val="45384620"/>
        <c:scaling>
          <c:logBase val="10"/>
          <c:orientation val="minMax"/>
          <c:min val="1E-05"/>
        </c:scaling>
        <c:axPos val="l"/>
        <c:majorGridlines/>
        <c:delete val="0"/>
        <c:numFmt formatCode="General" sourceLinked="1"/>
        <c:majorTickMark val="out"/>
        <c:minorTickMark val="none"/>
        <c:tickLblPos val="nextTo"/>
        <c:crossAx val="64695059"/>
        <c:crossesAt val="1E-05"/>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6</xdr:row>
      <xdr:rowOff>0</xdr:rowOff>
    </xdr:from>
    <xdr:to>
      <xdr:col>15</xdr:col>
      <xdr:colOff>123825</xdr:colOff>
      <xdr:row>29</xdr:row>
      <xdr:rowOff>66675</xdr:rowOff>
    </xdr:to>
    <xdr:graphicFrame>
      <xdr:nvGraphicFramePr>
        <xdr:cNvPr id="1" name="Chart 1"/>
        <xdr:cNvGraphicFramePr/>
      </xdr:nvGraphicFramePr>
      <xdr:xfrm>
        <a:off x="3086100" y="1143000"/>
        <a:ext cx="6972300" cy="37909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619125</xdr:colOff>
      <xdr:row>8</xdr:row>
      <xdr:rowOff>114300</xdr:rowOff>
    </xdr:from>
    <xdr:to>
      <xdr:col>6</xdr:col>
      <xdr:colOff>200025</xdr:colOff>
      <xdr:row>16</xdr:row>
      <xdr:rowOff>19050</xdr:rowOff>
    </xdr:to>
    <xdr:pic>
      <xdr:nvPicPr>
        <xdr:cNvPr id="2" name="ScrollBar1"/>
        <xdr:cNvPicPr preferRelativeResize="1">
          <a:picLocks noChangeAspect="1"/>
        </xdr:cNvPicPr>
      </xdr:nvPicPr>
      <xdr:blipFill>
        <a:blip r:embed="rId2"/>
        <a:stretch>
          <a:fillRect/>
        </a:stretch>
      </xdr:blipFill>
      <xdr:spPr>
        <a:xfrm>
          <a:off x="3714750" y="1581150"/>
          <a:ext cx="238125" cy="1200150"/>
        </a:xfrm>
        <a:prstGeom prst="rect">
          <a:avLst/>
        </a:prstGeom>
        <a:noFill/>
        <a:ln w="9525" cmpd="sng">
          <a:noFill/>
        </a:ln>
      </xdr:spPr>
    </xdr:pic>
    <xdr:clientData/>
  </xdr:twoCellAnchor>
  <xdr:twoCellAnchor editAs="oneCell">
    <xdr:from>
      <xdr:col>5</xdr:col>
      <xdr:colOff>638175</xdr:colOff>
      <xdr:row>7</xdr:row>
      <xdr:rowOff>19050</xdr:rowOff>
    </xdr:from>
    <xdr:to>
      <xdr:col>7</xdr:col>
      <xdr:colOff>695325</xdr:colOff>
      <xdr:row>8</xdr:row>
      <xdr:rowOff>95250</xdr:rowOff>
    </xdr:to>
    <xdr:pic>
      <xdr:nvPicPr>
        <xdr:cNvPr id="3" name="ScrollBar2"/>
        <xdr:cNvPicPr preferRelativeResize="1">
          <a:picLocks noChangeAspect="1"/>
        </xdr:cNvPicPr>
      </xdr:nvPicPr>
      <xdr:blipFill>
        <a:blip r:embed="rId3"/>
        <a:stretch>
          <a:fillRect/>
        </a:stretch>
      </xdr:blipFill>
      <xdr:spPr>
        <a:xfrm>
          <a:off x="3733800" y="1323975"/>
          <a:ext cx="13716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5</xdr:row>
      <xdr:rowOff>66675</xdr:rowOff>
    </xdr:from>
    <xdr:to>
      <xdr:col>17</xdr:col>
      <xdr:colOff>219075</xdr:colOff>
      <xdr:row>28</xdr:row>
      <xdr:rowOff>133350</xdr:rowOff>
    </xdr:to>
    <xdr:graphicFrame>
      <xdr:nvGraphicFramePr>
        <xdr:cNvPr id="1" name="Chart 1"/>
        <xdr:cNvGraphicFramePr/>
      </xdr:nvGraphicFramePr>
      <xdr:xfrm>
        <a:off x="4629150" y="1038225"/>
        <a:ext cx="6972300" cy="3790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15</xdr:row>
      <xdr:rowOff>28575</xdr:rowOff>
    </xdr:from>
    <xdr:to>
      <xdr:col>11</xdr:col>
      <xdr:colOff>552450</xdr:colOff>
      <xdr:row>30</xdr:row>
      <xdr:rowOff>76200</xdr:rowOff>
    </xdr:to>
    <xdr:graphicFrame>
      <xdr:nvGraphicFramePr>
        <xdr:cNvPr id="1" name="Chart 1"/>
        <xdr:cNvGraphicFramePr/>
      </xdr:nvGraphicFramePr>
      <xdr:xfrm>
        <a:off x="2800350" y="2457450"/>
        <a:ext cx="4676775" cy="2476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V75"/>
  <sheetViews>
    <sheetView tabSelected="1" workbookViewId="0" topLeftCell="A1">
      <selection activeCell="B3" sqref="B3"/>
    </sheetView>
  </sheetViews>
  <sheetFormatPr defaultColWidth="9.140625" defaultRowHeight="12.75"/>
  <cols>
    <col min="5" max="7" width="9.8515625" style="0" customWidth="1"/>
    <col min="8" max="8" width="10.57421875" style="0" bestFit="1" customWidth="1"/>
    <col min="10" max="10" width="11.57421875" style="0" bestFit="1" customWidth="1"/>
    <col min="12" max="12" width="11.57421875" style="0" bestFit="1" customWidth="1"/>
    <col min="14" max="14" width="12.57421875" style="0" bestFit="1" customWidth="1"/>
    <col min="16" max="16" width="12.57421875" style="0" bestFit="1" customWidth="1"/>
    <col min="18" max="18" width="14.7109375" style="0" bestFit="1" customWidth="1"/>
    <col min="20" max="20" width="10.00390625" style="0" customWidth="1"/>
  </cols>
  <sheetData>
    <row r="1" spans="4:20" ht="12.75">
      <c r="D1" s="18" t="s">
        <v>34</v>
      </c>
      <c r="E1" s="19" t="s">
        <v>34</v>
      </c>
      <c r="F1" s="4" t="s">
        <v>5</v>
      </c>
      <c r="G1" s="5"/>
      <c r="H1">
        <v>1</v>
      </c>
      <c r="J1">
        <v>2</v>
      </c>
      <c r="L1">
        <v>3</v>
      </c>
      <c r="N1">
        <v>4</v>
      </c>
      <c r="P1">
        <v>5</v>
      </c>
      <c r="R1">
        <v>6</v>
      </c>
      <c r="T1">
        <v>7</v>
      </c>
    </row>
    <row r="2" spans="4:20" ht="12.75">
      <c r="D2" s="20">
        <v>126</v>
      </c>
      <c r="E2" s="21">
        <f>10^((8/200)*(D2-1)-7)</f>
        <v>0.01</v>
      </c>
      <c r="F2" s="4" t="s">
        <v>6</v>
      </c>
      <c r="H2">
        <v>0.02</v>
      </c>
      <c r="J2">
        <f>H2/10</f>
        <v>0.002</v>
      </c>
      <c r="L2">
        <f>J2/10</f>
        <v>0.0002</v>
      </c>
      <c r="N2">
        <f>L2/10</f>
        <v>2E-05</v>
      </c>
      <c r="P2">
        <f>N2/10</f>
        <v>2.0000000000000003E-06</v>
      </c>
      <c r="R2">
        <f>P2/10</f>
        <v>2.0000000000000004E-07</v>
      </c>
      <c r="S2" s="13"/>
      <c r="T2">
        <f>R2/10</f>
        <v>2.0000000000000004E-08</v>
      </c>
    </row>
    <row r="3" spans="4:22" ht="13.5" thickBot="1">
      <c r="D3" s="22">
        <v>104</v>
      </c>
      <c r="E3" s="23">
        <f>10^(8/200*(D3-1)-2)</f>
        <v>131.82567385564084</v>
      </c>
      <c r="F3" s="4" t="s">
        <v>7</v>
      </c>
      <c r="H3" s="24">
        <v>55.29793271711863</v>
      </c>
      <c r="J3" s="24">
        <v>169.08717470365497</v>
      </c>
      <c r="L3" s="24">
        <v>593.7082377951396</v>
      </c>
      <c r="N3" s="24">
        <v>1929.1272244843433</v>
      </c>
      <c r="P3" s="24">
        <v>5852.807812591941</v>
      </c>
      <c r="R3" s="24"/>
      <c r="S3" s="24"/>
      <c r="T3" s="24">
        <v>4512612.532598165</v>
      </c>
      <c r="U3" s="24" t="s">
        <v>22</v>
      </c>
      <c r="V3" s="24"/>
    </row>
    <row r="4" spans="1:21" ht="25.5">
      <c r="A4" s="2" t="s">
        <v>0</v>
      </c>
      <c r="B4" s="2" t="s">
        <v>2</v>
      </c>
      <c r="C4" s="2" t="s">
        <v>0</v>
      </c>
      <c r="D4" s="2" t="s">
        <v>1</v>
      </c>
      <c r="E4" s="3" t="s">
        <v>3</v>
      </c>
      <c r="F4" s="3" t="s">
        <v>4</v>
      </c>
      <c r="G4" s="3" t="s">
        <v>8</v>
      </c>
      <c r="H4" s="2" t="s">
        <v>9</v>
      </c>
      <c r="I4" s="7" t="s">
        <v>10</v>
      </c>
      <c r="J4" s="7" t="s">
        <v>11</v>
      </c>
      <c r="K4" s="8" t="s">
        <v>12</v>
      </c>
      <c r="L4" s="8" t="s">
        <v>13</v>
      </c>
      <c r="M4" s="9" t="s">
        <v>14</v>
      </c>
      <c r="N4" s="9" t="s">
        <v>15</v>
      </c>
      <c r="O4" s="10" t="s">
        <v>16</v>
      </c>
      <c r="P4" s="10" t="s">
        <v>17</v>
      </c>
      <c r="Q4" s="11" t="s">
        <v>18</v>
      </c>
      <c r="R4" s="11" t="s">
        <v>19</v>
      </c>
      <c r="S4" s="12" t="s">
        <v>20</v>
      </c>
      <c r="T4" s="12" t="s">
        <v>21</v>
      </c>
      <c r="U4" s="15">
        <f>SUM(U5:U75)</f>
        <v>0.6401007259526506</v>
      </c>
    </row>
    <row r="5" spans="3:21" ht="12.75">
      <c r="C5" s="6">
        <v>1.02</v>
      </c>
      <c r="D5" s="1">
        <v>1.7</v>
      </c>
      <c r="E5" s="6"/>
      <c r="F5" s="6">
        <f aca="true" t="shared" si="0" ref="F5:F46">H5+J5+L5+N5+P5+R5+T5</f>
        <v>1.7370126571938191</v>
      </c>
      <c r="G5" s="1">
        <f>H$3*H$2^2*$C5^2/(1+H$2^2*$C5^2)</f>
        <v>0.023003214661742453</v>
      </c>
      <c r="H5" s="1">
        <f aca="true" t="shared" si="1" ref="H5:J46">H$3*H$2*$C5/(1+H$2^2*$C5^2)</f>
        <v>1.1276085618501204</v>
      </c>
      <c r="I5" s="1">
        <f aca="true" t="shared" si="2" ref="I5:I46">J$3*J$2^2*$C5^2/(1+J$2^2*$C5^2)</f>
        <v>0.0007036702578525854</v>
      </c>
      <c r="J5" s="1">
        <f t="shared" si="1"/>
        <v>0.34493640090813016</v>
      </c>
      <c r="K5" s="1">
        <f aca="true" t="shared" si="3" ref="K5:K46">L$3*L$2^2*$C5^2/(1+L$2^2*$C5^2)</f>
        <v>2.4707760995844345E-05</v>
      </c>
      <c r="L5" s="1">
        <f aca="true" t="shared" si="4" ref="L5:L46">L$3*L$2*$C5/(1+L$2^2*$C5^2)</f>
        <v>0.12111647546982524</v>
      </c>
      <c r="M5" s="1">
        <f aca="true" t="shared" si="5" ref="M5:M46">N$3*N$2^2*$C5^2/(1+N$2^2*$C5^2)</f>
        <v>8.028255854073005E-07</v>
      </c>
      <c r="N5" s="1">
        <f aca="true" t="shared" si="6" ref="N5:N46">N$3*N$2*$C5/(1+N$2^2*$C5^2)</f>
        <v>0.039354195363102966</v>
      </c>
      <c r="O5" s="1">
        <f aca="true" t="shared" si="7" ref="O5:O46">P$3*P$2^2*$C5^2/(1+P$2^2*$C5^2)</f>
        <v>2.435704499278127E-08</v>
      </c>
      <c r="P5" s="1">
        <f aca="true" t="shared" si="8" ref="P5:P46">P$3*P$2*$C5/(1+P$2^2*$C5^2)</f>
        <v>0.011939727937637874</v>
      </c>
      <c r="Q5" s="1">
        <f aca="true" t="shared" si="9" ref="Q5:Q46">R$3*R$2^2*$C5^2/(1+R$2^2*$C5^2)</f>
        <v>0</v>
      </c>
      <c r="R5" s="1">
        <f aca="true" t="shared" si="10" ref="R5:R46">R$3*R$2*$C5/(1+R$2^2*$C5^2)</f>
        <v>0</v>
      </c>
      <c r="S5" s="1">
        <f aca="true" t="shared" si="11" ref="S5:S46">T$3*T$2^2*$C5^2/(1+T$2^2*$C5^2)</f>
        <v>1.877968831566052E-09</v>
      </c>
      <c r="T5" s="1">
        <f aca="true" t="shared" si="12" ref="T5:T46">T$3*T$2*$C5/(1+T$2^2*$C5^2)</f>
        <v>0.09205729566500254</v>
      </c>
      <c r="U5" s="1">
        <f aca="true" t="shared" si="13" ref="U5:U46">(F5-D5)^2/D5^2</f>
        <v>0.00047402657181563163</v>
      </c>
    </row>
    <row r="6" spans="3:21" ht="12.75">
      <c r="C6" s="6">
        <v>1.57</v>
      </c>
      <c r="D6" s="1">
        <v>2.68</v>
      </c>
      <c r="E6" s="6">
        <f aca="true" t="shared" si="14" ref="E5:E46">G6+I6+K6+M6+O6+Q6+S6</f>
        <v>0.056195463543847475</v>
      </c>
      <c r="F6" s="6">
        <f t="shared" si="0"/>
        <v>2.6726461038914393</v>
      </c>
      <c r="G6" s="1">
        <f aca="true" t="shared" si="15" ref="G6:G69">H$3*H$2^2*$C6^2/(1+H$2^2*$C6^2)</f>
        <v>0.05446784662371317</v>
      </c>
      <c r="H6" s="1">
        <f t="shared" si="1"/>
        <v>1.7346447969335403</v>
      </c>
      <c r="I6" s="1">
        <f t="shared" si="2"/>
        <v>0.0016671154706164623</v>
      </c>
      <c r="J6" s="1">
        <f t="shared" si="1"/>
        <v>0.5309284938268989</v>
      </c>
      <c r="K6" s="1">
        <f t="shared" si="3"/>
        <v>5.853725164211071E-05</v>
      </c>
      <c r="L6" s="1">
        <f t="shared" si="4"/>
        <v>0.1864243682869768</v>
      </c>
      <c r="M6" s="1">
        <f t="shared" si="5"/>
        <v>1.902042276377246E-06</v>
      </c>
      <c r="N6" s="1">
        <f t="shared" si="6"/>
        <v>0.06057459478908426</v>
      </c>
      <c r="O6" s="1">
        <f t="shared" si="7"/>
        <v>5.770634390846256E-08</v>
      </c>
      <c r="P6" s="1">
        <f t="shared" si="8"/>
        <v>0.0183778165313575</v>
      </c>
      <c r="Q6" s="1">
        <f t="shared" si="9"/>
        <v>0</v>
      </c>
      <c r="R6" s="1">
        <f t="shared" si="10"/>
        <v>0</v>
      </c>
      <c r="S6" s="1">
        <f t="shared" si="11"/>
        <v>4.449255452640484E-09</v>
      </c>
      <c r="T6" s="1">
        <f t="shared" si="12"/>
        <v>0.14169603352358226</v>
      </c>
      <c r="U6" s="1">
        <f t="shared" si="13"/>
        <v>7.529487076117516E-06</v>
      </c>
    </row>
    <row r="7" spans="3:21" ht="12.75">
      <c r="C7" s="6">
        <v>2.54</v>
      </c>
      <c r="D7" s="1">
        <v>4.23</v>
      </c>
      <c r="E7" s="6">
        <f t="shared" si="14"/>
        <v>0.1468585116220724</v>
      </c>
      <c r="F7" s="6">
        <f t="shared" si="0"/>
        <v>4.319421307168109</v>
      </c>
      <c r="G7" s="1">
        <f t="shared" si="15"/>
        <v>0.14233673720959247</v>
      </c>
      <c r="H7" s="1">
        <f t="shared" si="1"/>
        <v>2.8019042757793793</v>
      </c>
      <c r="I7" s="1">
        <f t="shared" si="2"/>
        <v>0.004363418661145063</v>
      </c>
      <c r="J7" s="1">
        <f t="shared" si="1"/>
        <v>0.8589406813277687</v>
      </c>
      <c r="K7" s="1">
        <f t="shared" si="3"/>
        <v>0.0001532146831391709</v>
      </c>
      <c r="L7" s="1">
        <f t="shared" si="4"/>
        <v>0.3016037069668719</v>
      </c>
      <c r="M7" s="1">
        <f t="shared" si="5"/>
        <v>4.978382867745863E-06</v>
      </c>
      <c r="N7" s="1">
        <f t="shared" si="6"/>
        <v>0.09799966275090281</v>
      </c>
      <c r="O7" s="1">
        <f t="shared" si="7"/>
        <v>1.5103989953097492E-07</v>
      </c>
      <c r="P7" s="1">
        <f t="shared" si="8"/>
        <v>0.02973226368719978</v>
      </c>
      <c r="Q7" s="1">
        <f t="shared" si="9"/>
        <v>0</v>
      </c>
      <c r="R7" s="1">
        <f t="shared" si="10"/>
        <v>0</v>
      </c>
      <c r="S7" s="1">
        <f t="shared" si="11"/>
        <v>1.16454284061241E-08</v>
      </c>
      <c r="T7" s="1">
        <f t="shared" si="12"/>
        <v>0.2292407166559862</v>
      </c>
      <c r="U7" s="1">
        <f t="shared" si="13"/>
        <v>0.0004468906759470632</v>
      </c>
    </row>
    <row r="8" spans="3:21" ht="12.75">
      <c r="C8" s="6">
        <v>4.09</v>
      </c>
      <c r="D8" s="1">
        <v>6.55</v>
      </c>
      <c r="E8" s="6">
        <f t="shared" si="14"/>
        <v>0.3792762241814497</v>
      </c>
      <c r="F8" s="6">
        <f t="shared" si="0"/>
        <v>6.936808952398847</v>
      </c>
      <c r="G8" s="1">
        <f t="shared" si="15"/>
        <v>0.36755235827232663</v>
      </c>
      <c r="H8" s="1">
        <f t="shared" si="1"/>
        <v>4.493305113353626</v>
      </c>
      <c r="I8" s="1">
        <f t="shared" si="2"/>
        <v>0.011313271670481516</v>
      </c>
      <c r="J8" s="1">
        <f t="shared" si="1"/>
        <v>1.3830405465136333</v>
      </c>
      <c r="K8" s="1">
        <f t="shared" si="3"/>
        <v>0.00039726416508744766</v>
      </c>
      <c r="L8" s="1">
        <f t="shared" si="4"/>
        <v>0.48565301355433715</v>
      </c>
      <c r="M8" s="1">
        <f t="shared" si="5"/>
        <v>1.2908253163186396E-05</v>
      </c>
      <c r="N8" s="1">
        <f t="shared" si="6"/>
        <v>0.1578026059069242</v>
      </c>
      <c r="O8" s="1">
        <f t="shared" si="7"/>
        <v>3.916254174530725E-07</v>
      </c>
      <c r="P8" s="1">
        <f t="shared" si="8"/>
        <v>0.04787596790379859</v>
      </c>
      <c r="Q8" s="1">
        <f t="shared" si="9"/>
        <v>0</v>
      </c>
      <c r="R8" s="1">
        <f t="shared" si="10"/>
        <v>0</v>
      </c>
      <c r="S8" s="1">
        <f t="shared" si="11"/>
        <v>3.019497348262195E-08</v>
      </c>
      <c r="T8" s="1">
        <f t="shared" si="12"/>
        <v>0.3691317051665275</v>
      </c>
      <c r="U8" s="1">
        <f t="shared" si="13"/>
        <v>0.003487469626616016</v>
      </c>
    </row>
    <row r="9" spans="3:21" ht="12.75">
      <c r="C9" s="6">
        <v>6.22</v>
      </c>
      <c r="D9" s="1">
        <v>10.1</v>
      </c>
      <c r="E9" s="6">
        <f t="shared" si="14"/>
        <v>0.8698265249726045</v>
      </c>
      <c r="F9" s="6">
        <f t="shared" si="0"/>
        <v>10.490081438676103</v>
      </c>
      <c r="G9" s="1">
        <f t="shared" si="15"/>
        <v>0.8427141117960646</v>
      </c>
      <c r="H9" s="1">
        <f t="shared" si="1"/>
        <v>6.7742291945021265</v>
      </c>
      <c r="I9" s="1">
        <f t="shared" si="2"/>
        <v>0.02616280021170069</v>
      </c>
      <c r="J9" s="1">
        <f t="shared" si="1"/>
        <v>2.103118988078834</v>
      </c>
      <c r="K9" s="1">
        <f t="shared" si="3"/>
        <v>0.0009187834496340744</v>
      </c>
      <c r="L9" s="1">
        <f t="shared" si="4"/>
        <v>0.7385719048505422</v>
      </c>
      <c r="M9" s="1">
        <f t="shared" si="5"/>
        <v>2.9853937822695587E-05</v>
      </c>
      <c r="N9" s="1">
        <f t="shared" si="6"/>
        <v>0.23998342301202244</v>
      </c>
      <c r="O9" s="1">
        <f t="shared" si="7"/>
        <v>9.057430789665615E-07</v>
      </c>
      <c r="P9" s="1">
        <f t="shared" si="8"/>
        <v>0.07280892917737632</v>
      </c>
      <c r="Q9" s="1">
        <f t="shared" si="9"/>
        <v>0</v>
      </c>
      <c r="R9" s="1">
        <f t="shared" si="10"/>
        <v>0</v>
      </c>
      <c r="S9" s="1">
        <f t="shared" si="11"/>
        <v>6.983430348246726E-08</v>
      </c>
      <c r="T9" s="1">
        <f t="shared" si="12"/>
        <v>0.561368999055203</v>
      </c>
      <c r="U9" s="1">
        <f t="shared" si="13"/>
        <v>0.0014916530614608268</v>
      </c>
    </row>
    <row r="10" spans="3:21" ht="12.75">
      <c r="C10" s="6">
        <v>9.83</v>
      </c>
      <c r="D10" s="1">
        <v>16</v>
      </c>
      <c r="E10" s="6">
        <f t="shared" si="14"/>
        <v>2.1255150026507588</v>
      </c>
      <c r="F10" s="6">
        <f t="shared" si="0"/>
        <v>16.33871498962226</v>
      </c>
      <c r="G10" s="1">
        <f t="shared" si="15"/>
        <v>2.0578136562868825</v>
      </c>
      <c r="H10" s="1">
        <f t="shared" si="1"/>
        <v>10.467007407359521</v>
      </c>
      <c r="I10" s="1">
        <f t="shared" si="2"/>
        <v>0.06532957988112252</v>
      </c>
      <c r="J10" s="1">
        <f t="shared" si="1"/>
        <v>3.3229694751333936</v>
      </c>
      <c r="K10" s="1">
        <f t="shared" si="3"/>
        <v>0.002294766087934397</v>
      </c>
      <c r="L10" s="1">
        <f t="shared" si="4"/>
        <v>1.1672258839951155</v>
      </c>
      <c r="M10" s="1">
        <f t="shared" si="5"/>
        <v>7.456377378278391E-05</v>
      </c>
      <c r="N10" s="1">
        <f t="shared" si="6"/>
        <v>0.379266397674384</v>
      </c>
      <c r="O10" s="1">
        <f t="shared" si="7"/>
        <v>2.262201522494286E-06</v>
      </c>
      <c r="P10" s="1">
        <f t="shared" si="8"/>
        <v>0.11506620155108269</v>
      </c>
      <c r="Q10" s="1">
        <f t="shared" si="9"/>
        <v>0</v>
      </c>
      <c r="R10" s="1">
        <f t="shared" si="10"/>
        <v>0</v>
      </c>
      <c r="S10" s="1">
        <f t="shared" si="11"/>
        <v>1.7441951406046323E-07</v>
      </c>
      <c r="T10" s="1">
        <f t="shared" si="12"/>
        <v>0.887179623908765</v>
      </c>
      <c r="U10" s="1">
        <f t="shared" si="13"/>
        <v>0.0004481556413859702</v>
      </c>
    </row>
    <row r="11" spans="3:21" ht="12.75">
      <c r="C11" s="6">
        <v>15.6</v>
      </c>
      <c r="D11" s="1">
        <v>24.3</v>
      </c>
      <c r="E11" s="6">
        <f t="shared" si="14"/>
        <v>5.07581916860849</v>
      </c>
      <c r="F11" s="6">
        <f t="shared" si="0"/>
        <v>25.03763862655527</v>
      </c>
      <c r="G11" s="1">
        <f t="shared" si="15"/>
        <v>4.905409755204562</v>
      </c>
      <c r="H11" s="1">
        <f t="shared" si="1"/>
        <v>15.722467164117187</v>
      </c>
      <c r="I11" s="1">
        <f t="shared" si="2"/>
        <v>0.16443615061706918</v>
      </c>
      <c r="J11" s="1">
        <f t="shared" si="1"/>
        <v>5.270389442854782</v>
      </c>
      <c r="K11" s="1">
        <f t="shared" si="3"/>
        <v>0.005779337211612853</v>
      </c>
      <c r="L11" s="1">
        <f t="shared" si="4"/>
        <v>1.852351670388735</v>
      </c>
      <c r="M11" s="1">
        <f t="shared" si="5"/>
        <v>0.00018778894226007713</v>
      </c>
      <c r="N11" s="1">
        <f t="shared" si="6"/>
        <v>0.6018876354489652</v>
      </c>
      <c r="O11" s="1">
        <f t="shared" si="7"/>
        <v>5.697357231543465E-06</v>
      </c>
      <c r="P11" s="1">
        <f t="shared" si="8"/>
        <v>0.18260760357511108</v>
      </c>
      <c r="Q11" s="1">
        <f t="shared" si="9"/>
        <v>0</v>
      </c>
      <c r="R11" s="1">
        <f t="shared" si="10"/>
        <v>0</v>
      </c>
      <c r="S11" s="1">
        <f t="shared" si="11"/>
        <v>4.3927575437319314E-07</v>
      </c>
      <c r="T11" s="1">
        <f t="shared" si="12"/>
        <v>1.4079351101704907</v>
      </c>
      <c r="U11" s="1">
        <f t="shared" si="13"/>
        <v>0.0009214563216758041</v>
      </c>
    </row>
    <row r="12" spans="3:21" ht="12.75">
      <c r="C12" s="6">
        <v>24.2</v>
      </c>
      <c r="D12" s="1">
        <v>34.1</v>
      </c>
      <c r="E12" s="6">
        <f t="shared" si="14"/>
        <v>10.90483373911094</v>
      </c>
      <c r="F12" s="6">
        <f t="shared" si="0"/>
        <v>36.123731161002155</v>
      </c>
      <c r="G12" s="1">
        <f t="shared" si="15"/>
        <v>10.495288276160975</v>
      </c>
      <c r="H12" s="1">
        <f t="shared" si="1"/>
        <v>21.6844799094235</v>
      </c>
      <c r="I12" s="1">
        <f t="shared" si="2"/>
        <v>0.3951711398683838</v>
      </c>
      <c r="J12" s="1">
        <f t="shared" si="1"/>
        <v>8.16469297248727</v>
      </c>
      <c r="K12" s="1">
        <f t="shared" si="3"/>
        <v>0.013907645900344018</v>
      </c>
      <c r="L12" s="1">
        <f t="shared" si="4"/>
        <v>2.8734805579223175</v>
      </c>
      <c r="M12" s="1">
        <f t="shared" si="5"/>
        <v>0.0004519095212362876</v>
      </c>
      <c r="N12" s="1">
        <f t="shared" si="6"/>
        <v>0.9336973579262141</v>
      </c>
      <c r="O12" s="1">
        <f t="shared" si="7"/>
        <v>1.3710553437347588E-05</v>
      </c>
      <c r="P12" s="1">
        <f t="shared" si="8"/>
        <v>0.28327589746585924</v>
      </c>
      <c r="Q12" s="1">
        <f t="shared" si="9"/>
        <v>0</v>
      </c>
      <c r="R12" s="1">
        <f t="shared" si="10"/>
        <v>0</v>
      </c>
      <c r="S12" s="1">
        <f t="shared" si="11"/>
        <v>1.0571065614360684E-06</v>
      </c>
      <c r="T12" s="1">
        <f t="shared" si="12"/>
        <v>2.1841044657770006</v>
      </c>
      <c r="U12" s="1">
        <f t="shared" si="13"/>
        <v>0.0035220610521161013</v>
      </c>
    </row>
    <row r="13" spans="3:21" ht="12.75">
      <c r="C13" s="6">
        <v>39.1</v>
      </c>
      <c r="D13" s="1">
        <v>47</v>
      </c>
      <c r="E13" s="6">
        <f t="shared" si="14"/>
        <v>22.049118390112607</v>
      </c>
      <c r="F13" s="6">
        <f t="shared" si="0"/>
        <v>50.11348835189492</v>
      </c>
      <c r="G13" s="1">
        <f t="shared" si="15"/>
        <v>20.983871792727413</v>
      </c>
      <c r="H13" s="1">
        <f t="shared" si="1"/>
        <v>26.833595642873927</v>
      </c>
      <c r="I13" s="1">
        <f t="shared" si="2"/>
        <v>1.0277238760788268</v>
      </c>
      <c r="J13" s="1">
        <f t="shared" si="1"/>
        <v>13.142249054716455</v>
      </c>
      <c r="K13" s="1">
        <f t="shared" si="3"/>
        <v>0.03630446353586756</v>
      </c>
      <c r="L13" s="1">
        <f t="shared" si="4"/>
        <v>4.642514518653141</v>
      </c>
      <c r="M13" s="1">
        <f t="shared" si="5"/>
        <v>0.0011797068754064964</v>
      </c>
      <c r="N13" s="1">
        <f t="shared" si="6"/>
        <v>1.50857656701598</v>
      </c>
      <c r="O13" s="1">
        <f t="shared" si="7"/>
        <v>3.579132422900222E-05</v>
      </c>
      <c r="P13" s="1">
        <f t="shared" si="8"/>
        <v>0.45768956814580836</v>
      </c>
      <c r="Q13" s="1">
        <f t="shared" si="9"/>
        <v>0</v>
      </c>
      <c r="R13" s="1">
        <f t="shared" si="10"/>
        <v>0</v>
      </c>
      <c r="S13" s="1">
        <f t="shared" si="11"/>
        <v>2.7595708663828735E-06</v>
      </c>
      <c r="T13" s="1">
        <f t="shared" si="12"/>
        <v>3.5288630004896078</v>
      </c>
      <c r="U13" s="1">
        <f t="shared" si="13"/>
        <v>0.004388324906014197</v>
      </c>
    </row>
    <row r="14" spans="3:21" ht="12.75">
      <c r="C14" s="6">
        <v>62.1</v>
      </c>
      <c r="D14" s="1">
        <v>62.3</v>
      </c>
      <c r="E14" s="6">
        <f t="shared" si="14"/>
        <v>36.21234440570919</v>
      </c>
      <c r="F14" s="6">
        <f t="shared" si="0"/>
        <v>63.79399050518849</v>
      </c>
      <c r="G14" s="1">
        <f t="shared" si="15"/>
        <v>33.549047451253685</v>
      </c>
      <c r="H14" s="1">
        <f t="shared" si="1"/>
        <v>27.01211550020425</v>
      </c>
      <c r="I14" s="1">
        <f t="shared" si="2"/>
        <v>2.568654742257334</v>
      </c>
      <c r="J14" s="1">
        <f t="shared" si="1"/>
        <v>20.68160017920559</v>
      </c>
      <c r="K14" s="1">
        <f t="shared" si="3"/>
        <v>0.09156917028206346</v>
      </c>
      <c r="L14" s="1">
        <f t="shared" si="4"/>
        <v>7.3727190243207295</v>
      </c>
      <c r="M14" s="1">
        <f t="shared" si="5"/>
        <v>0.002975797617551191</v>
      </c>
      <c r="N14" s="1">
        <f t="shared" si="6"/>
        <v>2.3959723168689138</v>
      </c>
      <c r="O14" s="1">
        <f t="shared" si="7"/>
        <v>9.028330491355303E-05</v>
      </c>
      <c r="P14" s="1">
        <f t="shared" si="8"/>
        <v>0.7269187191107328</v>
      </c>
      <c r="Q14" s="1">
        <f t="shared" si="9"/>
        <v>0</v>
      </c>
      <c r="R14" s="1">
        <f t="shared" si="10"/>
        <v>0</v>
      </c>
      <c r="S14" s="1">
        <f t="shared" si="11"/>
        <v>6.960993638724021E-06</v>
      </c>
      <c r="T14" s="1">
        <f t="shared" si="12"/>
        <v>5.604664765478276</v>
      </c>
      <c r="U14" s="1">
        <f t="shared" si="13"/>
        <v>0.000575068502892947</v>
      </c>
    </row>
    <row r="15" spans="3:21" ht="12.75">
      <c r="C15" s="6">
        <v>95</v>
      </c>
      <c r="D15" s="1">
        <v>79.4</v>
      </c>
      <c r="E15" s="6">
        <f t="shared" si="14"/>
        <v>49.41553117684687</v>
      </c>
      <c r="F15" s="6">
        <f t="shared" si="0"/>
        <v>78.4258196777332</v>
      </c>
      <c r="G15" s="1">
        <f t="shared" si="15"/>
        <v>43.302719546377055</v>
      </c>
      <c r="H15" s="1">
        <f t="shared" si="1"/>
        <v>22.790905024408975</v>
      </c>
      <c r="I15" s="1">
        <f t="shared" si="2"/>
        <v>5.891368600330029</v>
      </c>
      <c r="J15" s="1">
        <f t="shared" si="1"/>
        <v>31.00720315963174</v>
      </c>
      <c r="K15" s="1">
        <f t="shared" si="3"/>
        <v>0.2142513291142351</v>
      </c>
      <c r="L15" s="1">
        <f t="shared" si="4"/>
        <v>11.276385742854481</v>
      </c>
      <c r="M15" s="1">
        <f t="shared" si="5"/>
        <v>0.006964124139900335</v>
      </c>
      <c r="N15" s="1">
        <f t="shared" si="6"/>
        <v>3.6653284946843865</v>
      </c>
      <c r="O15" s="1">
        <f t="shared" si="7"/>
        <v>0.00021128635440713174</v>
      </c>
      <c r="P15" s="1">
        <f t="shared" si="8"/>
        <v>1.1120334442480617</v>
      </c>
      <c r="Q15" s="1">
        <f t="shared" si="9"/>
        <v>0</v>
      </c>
      <c r="R15" s="1">
        <f t="shared" si="10"/>
        <v>0</v>
      </c>
      <c r="S15" s="1">
        <f t="shared" si="11"/>
        <v>1.629053124262057E-05</v>
      </c>
      <c r="T15" s="1">
        <f t="shared" si="12"/>
        <v>8.573963811905562</v>
      </c>
      <c r="U15" s="1">
        <f t="shared" si="13"/>
        <v>0.00015053507418546117</v>
      </c>
    </row>
    <row r="16" spans="3:21" ht="12.75">
      <c r="C16" s="6">
        <v>154</v>
      </c>
      <c r="D16" s="1">
        <v>105</v>
      </c>
      <c r="E16" s="6">
        <f t="shared" si="14"/>
        <v>65.25669506456016</v>
      </c>
      <c r="F16" s="6">
        <f t="shared" si="0"/>
        <v>103.72031497001674</v>
      </c>
      <c r="G16" s="1">
        <f t="shared" si="15"/>
        <v>50.02463275553804</v>
      </c>
      <c r="H16" s="1">
        <f t="shared" si="1"/>
        <v>16.241763881668195</v>
      </c>
      <c r="I16" s="1">
        <f t="shared" si="2"/>
        <v>14.650482380539977</v>
      </c>
      <c r="J16" s="1">
        <f t="shared" si="1"/>
        <v>47.56650123551942</v>
      </c>
      <c r="K16" s="1">
        <f t="shared" si="3"/>
        <v>0.5626816004285505</v>
      </c>
      <c r="L16" s="1">
        <f t="shared" si="4"/>
        <v>18.2688831307971</v>
      </c>
      <c r="M16" s="1">
        <f t="shared" si="5"/>
        <v>0.018300298898392808</v>
      </c>
      <c r="N16" s="1">
        <f t="shared" si="6"/>
        <v>5.941655486491171</v>
      </c>
      <c r="O16" s="1">
        <f t="shared" si="7"/>
        <v>0.0005552207076632649</v>
      </c>
      <c r="P16" s="1">
        <f t="shared" si="8"/>
        <v>1.8026646352703402</v>
      </c>
      <c r="Q16" s="1">
        <f t="shared" si="9"/>
        <v>0</v>
      </c>
      <c r="R16" s="1">
        <f t="shared" si="10"/>
        <v>0</v>
      </c>
      <c r="S16" s="1">
        <f t="shared" si="11"/>
        <v>4.2808447528833145E-05</v>
      </c>
      <c r="T16" s="1">
        <f t="shared" si="12"/>
        <v>13.898846600270499</v>
      </c>
      <c r="U16" s="1">
        <f t="shared" si="13"/>
        <v>0.00014853458285380913</v>
      </c>
    </row>
    <row r="17" spans="3:21" ht="12.75">
      <c r="C17" s="6">
        <v>235</v>
      </c>
      <c r="D17" s="1">
        <v>134</v>
      </c>
      <c r="E17" s="6">
        <f t="shared" si="14"/>
        <v>84.84896037113059</v>
      </c>
      <c r="F17" s="6">
        <f t="shared" si="0"/>
        <v>137.21766765285406</v>
      </c>
      <c r="G17" s="1">
        <f t="shared" si="15"/>
        <v>52.90304606847772</v>
      </c>
      <c r="H17" s="1">
        <f t="shared" si="1"/>
        <v>11.25596724861228</v>
      </c>
      <c r="I17" s="1">
        <f t="shared" si="2"/>
        <v>30.593297478939622</v>
      </c>
      <c r="J17" s="1">
        <f t="shared" si="1"/>
        <v>65.09212229561622</v>
      </c>
      <c r="K17" s="1">
        <f t="shared" si="3"/>
        <v>1.3086107760850914</v>
      </c>
      <c r="L17" s="1">
        <f t="shared" si="4"/>
        <v>27.842782469895564</v>
      </c>
      <c r="M17" s="1">
        <f t="shared" si="5"/>
        <v>0.04261347905710677</v>
      </c>
      <c r="N17" s="1">
        <f t="shared" si="6"/>
        <v>9.066697671724846</v>
      </c>
      <c r="O17" s="1">
        <f t="shared" si="7"/>
        <v>0.0012928849602032724</v>
      </c>
      <c r="P17" s="1">
        <f t="shared" si="8"/>
        <v>2.7508190642622816</v>
      </c>
      <c r="Q17" s="1">
        <f t="shared" si="9"/>
        <v>0</v>
      </c>
      <c r="R17" s="1">
        <f t="shared" si="10"/>
        <v>0</v>
      </c>
      <c r="S17" s="1">
        <f t="shared" si="11"/>
        <v>9.968361084289146E-05</v>
      </c>
      <c r="T17" s="1">
        <f t="shared" si="12"/>
        <v>21.209278902742863</v>
      </c>
      <c r="U17" s="1">
        <f t="shared" si="13"/>
        <v>0.0005765975230687995</v>
      </c>
    </row>
    <row r="18" spans="3:21" ht="12.75">
      <c r="C18" s="6">
        <v>381</v>
      </c>
      <c r="D18" s="1">
        <v>175</v>
      </c>
      <c r="E18" s="6">
        <f t="shared" si="14"/>
        <v>120.01837658325742</v>
      </c>
      <c r="F18" s="6">
        <f t="shared" si="0"/>
        <v>187.17240065985567</v>
      </c>
      <c r="G18" s="1">
        <f t="shared" si="15"/>
        <v>54.36170154035024</v>
      </c>
      <c r="H18" s="1">
        <f t="shared" si="1"/>
        <v>7.134081566975096</v>
      </c>
      <c r="I18" s="1">
        <f t="shared" si="2"/>
        <v>62.11357742074055</v>
      </c>
      <c r="J18" s="1">
        <f t="shared" si="1"/>
        <v>81.5138811295808</v>
      </c>
      <c r="K18" s="1">
        <f t="shared" si="3"/>
        <v>3.4274300930735837</v>
      </c>
      <c r="L18" s="1">
        <f t="shared" si="4"/>
        <v>44.97939754689743</v>
      </c>
      <c r="M18" s="1">
        <f t="shared" si="5"/>
        <v>0.1120071111876419</v>
      </c>
      <c r="N18" s="1">
        <f t="shared" si="6"/>
        <v>14.699095956383449</v>
      </c>
      <c r="O18" s="1">
        <f t="shared" si="7"/>
        <v>0.003398395766276525</v>
      </c>
      <c r="P18" s="1">
        <f t="shared" si="8"/>
        <v>4.459836963617486</v>
      </c>
      <c r="Q18" s="1">
        <f t="shared" si="9"/>
        <v>0</v>
      </c>
      <c r="R18" s="1">
        <f t="shared" si="10"/>
        <v>0</v>
      </c>
      <c r="S18" s="1">
        <f t="shared" si="11"/>
        <v>0.0002620221391225788</v>
      </c>
      <c r="T18" s="1">
        <f t="shared" si="12"/>
        <v>34.38610749640141</v>
      </c>
      <c r="U18" s="1">
        <f t="shared" si="13"/>
        <v>0.004838117153438522</v>
      </c>
    </row>
    <row r="19" spans="3:21" ht="12.75">
      <c r="C19" s="6">
        <v>593</v>
      </c>
      <c r="D19" s="1">
        <v>232</v>
      </c>
      <c r="E19" s="6">
        <f t="shared" si="14"/>
        <v>162.25027688227541</v>
      </c>
      <c r="F19" s="6">
        <f t="shared" si="0"/>
        <v>240.7322091118427</v>
      </c>
      <c r="G19" s="1">
        <f t="shared" si="15"/>
        <v>54.90757489656062</v>
      </c>
      <c r="H19" s="1">
        <f t="shared" si="1"/>
        <v>4.629643751817928</v>
      </c>
      <c r="I19" s="1">
        <f t="shared" si="2"/>
        <v>98.82728284658589</v>
      </c>
      <c r="J19" s="1">
        <f t="shared" si="1"/>
        <v>83.32823174248391</v>
      </c>
      <c r="K19" s="1">
        <f t="shared" si="3"/>
        <v>8.235239771283636</v>
      </c>
      <c r="L19" s="1">
        <f t="shared" si="4"/>
        <v>69.43709756562932</v>
      </c>
      <c r="M19" s="1">
        <f t="shared" si="5"/>
        <v>0.27131210109346304</v>
      </c>
      <c r="N19" s="1">
        <f t="shared" si="6"/>
        <v>22.876231120865345</v>
      </c>
      <c r="O19" s="1">
        <f t="shared" si="7"/>
        <v>0.008232524478124578</v>
      </c>
      <c r="P19" s="1">
        <f t="shared" si="8"/>
        <v>6.941420301960013</v>
      </c>
      <c r="Q19" s="1">
        <f t="shared" si="9"/>
        <v>0</v>
      </c>
      <c r="R19" s="1">
        <f t="shared" si="10"/>
        <v>0</v>
      </c>
      <c r="S19" s="1">
        <f t="shared" si="11"/>
        <v>0.0006347422737009624</v>
      </c>
      <c r="T19" s="1">
        <f t="shared" si="12"/>
        <v>53.51958462908619</v>
      </c>
      <c r="U19" s="1">
        <f t="shared" si="13"/>
        <v>0.0014166817028267835</v>
      </c>
    </row>
    <row r="20" spans="3:21" ht="12.75">
      <c r="C20" s="6">
        <v>941</v>
      </c>
      <c r="D20" s="1">
        <v>307</v>
      </c>
      <c r="E20" s="6">
        <f t="shared" si="14"/>
        <v>208.0160501926062</v>
      </c>
      <c r="F20" s="6">
        <f t="shared" si="0"/>
        <v>313.14255751024945</v>
      </c>
      <c r="G20" s="1">
        <f t="shared" si="15"/>
        <v>55.14224826914868</v>
      </c>
      <c r="H20" s="1">
        <f t="shared" si="1"/>
        <v>2.9299813107942976</v>
      </c>
      <c r="I20" s="1">
        <f t="shared" si="2"/>
        <v>131.85908046349266</v>
      </c>
      <c r="J20" s="1">
        <f t="shared" si="1"/>
        <v>70.06327335998547</v>
      </c>
      <c r="K20" s="1">
        <f t="shared" si="3"/>
        <v>20.309352725996398</v>
      </c>
      <c r="L20" s="1">
        <f t="shared" si="4"/>
        <v>107.91367017001275</v>
      </c>
      <c r="M20" s="1">
        <f t="shared" si="5"/>
        <v>0.6830402738715492</v>
      </c>
      <c r="N20" s="1">
        <f t="shared" si="6"/>
        <v>36.29331954684109</v>
      </c>
      <c r="O20" s="1">
        <f t="shared" si="7"/>
        <v>0.02073012703427244</v>
      </c>
      <c r="P20" s="1">
        <f t="shared" si="8"/>
        <v>11.014945289198955</v>
      </c>
      <c r="Q20" s="1">
        <f t="shared" si="9"/>
        <v>0</v>
      </c>
      <c r="R20" s="1">
        <f t="shared" si="10"/>
        <v>0</v>
      </c>
      <c r="S20" s="1">
        <f t="shared" si="11"/>
        <v>0.0015983330626249052</v>
      </c>
      <c r="T20" s="1">
        <f t="shared" si="12"/>
        <v>84.92736783341685</v>
      </c>
      <c r="U20" s="1">
        <f t="shared" si="13"/>
        <v>0.0004003332954909004</v>
      </c>
    </row>
    <row r="21" spans="3:21" ht="12.75">
      <c r="C21" s="6">
        <v>1490</v>
      </c>
      <c r="D21" s="1">
        <v>424</v>
      </c>
      <c r="E21" s="6">
        <f t="shared" si="14"/>
        <v>257.40058714679344</v>
      </c>
      <c r="F21" s="6">
        <f t="shared" si="0"/>
        <v>424.7003730998824</v>
      </c>
      <c r="G21" s="1">
        <f t="shared" si="15"/>
        <v>55.23573311674392</v>
      </c>
      <c r="H21" s="1">
        <f t="shared" si="1"/>
        <v>1.8535480911659037</v>
      </c>
      <c r="I21" s="1">
        <f t="shared" si="2"/>
        <v>151.97378104513353</v>
      </c>
      <c r="J21" s="1">
        <f t="shared" si="1"/>
        <v>50.99791310239381</v>
      </c>
      <c r="K21" s="1">
        <f t="shared" si="3"/>
        <v>48.42346864004868</v>
      </c>
      <c r="L21" s="1">
        <f t="shared" si="4"/>
        <v>162.49486120821706</v>
      </c>
      <c r="M21" s="1">
        <f t="shared" si="5"/>
        <v>1.7116221514956622</v>
      </c>
      <c r="N21" s="1">
        <f t="shared" si="6"/>
        <v>57.436984949518866</v>
      </c>
      <c r="O21" s="1">
        <f t="shared" si="7"/>
        <v>0.051974812941812644</v>
      </c>
      <c r="P21" s="1">
        <f t="shared" si="8"/>
        <v>17.44121239658142</v>
      </c>
      <c r="Q21" s="1">
        <f t="shared" si="9"/>
        <v>0</v>
      </c>
      <c r="R21" s="1">
        <f t="shared" si="10"/>
        <v>0</v>
      </c>
      <c r="S21" s="1">
        <f t="shared" si="11"/>
        <v>0.004007380429889761</v>
      </c>
      <c r="T21" s="1">
        <f t="shared" si="12"/>
        <v>134.47585335200537</v>
      </c>
      <c r="U21" s="1">
        <f t="shared" si="13"/>
        <v>2.728520375572488E-06</v>
      </c>
    </row>
    <row r="22" spans="3:21" ht="12.75">
      <c r="C22" s="6">
        <v>1900</v>
      </c>
      <c r="D22" s="1">
        <v>488</v>
      </c>
      <c r="E22" s="6">
        <f t="shared" si="14"/>
        <v>291.18217170444893</v>
      </c>
      <c r="F22" s="6">
        <f t="shared" si="0"/>
        <v>507.13152505029785</v>
      </c>
      <c r="G22" s="1">
        <f t="shared" si="15"/>
        <v>55.25966425157045</v>
      </c>
      <c r="H22" s="1">
        <f t="shared" si="1"/>
        <v>1.4542016908308013</v>
      </c>
      <c r="I22" s="1">
        <f t="shared" si="2"/>
        <v>158.1359328187032</v>
      </c>
      <c r="J22" s="1">
        <f t="shared" si="1"/>
        <v>41.614719162816634</v>
      </c>
      <c r="K22" s="1">
        <f t="shared" si="3"/>
        <v>74.9139020776111</v>
      </c>
      <c r="L22" s="1">
        <f t="shared" si="4"/>
        <v>197.1418475726608</v>
      </c>
      <c r="M22" s="1">
        <f t="shared" si="5"/>
        <v>2.781643019635039</v>
      </c>
      <c r="N22" s="1">
        <f t="shared" si="6"/>
        <v>73.20113209565892</v>
      </c>
      <c r="O22" s="1">
        <f t="shared" si="7"/>
        <v>0.08451332444142272</v>
      </c>
      <c r="P22" s="1">
        <f t="shared" si="8"/>
        <v>22.240348537216505</v>
      </c>
      <c r="Q22" s="1">
        <f t="shared" si="9"/>
        <v>0</v>
      </c>
      <c r="R22" s="1">
        <f t="shared" si="10"/>
        <v>0</v>
      </c>
      <c r="S22" s="1">
        <f t="shared" si="11"/>
        <v>0.0065162124876623415</v>
      </c>
      <c r="T22" s="1">
        <f t="shared" si="12"/>
        <v>171.4792759911142</v>
      </c>
      <c r="U22" s="1">
        <f t="shared" si="13"/>
        <v>0.0015369492859369721</v>
      </c>
    </row>
    <row r="23" spans="3:21" ht="12.75">
      <c r="C23" s="6">
        <v>2410</v>
      </c>
      <c r="D23" s="1">
        <v>573</v>
      </c>
      <c r="E23" s="6">
        <f t="shared" si="14"/>
        <v>333.9303794764774</v>
      </c>
      <c r="F23" s="6">
        <f t="shared" si="0"/>
        <v>605.483281499993</v>
      </c>
      <c r="G23" s="1">
        <f t="shared" si="15"/>
        <v>55.2741408829203</v>
      </c>
      <c r="H23" s="1">
        <f t="shared" si="1"/>
        <v>1.146766408359342</v>
      </c>
      <c r="I23" s="1">
        <f t="shared" si="2"/>
        <v>162.10944345525797</v>
      </c>
      <c r="J23" s="1">
        <f t="shared" si="1"/>
        <v>33.63266461727345</v>
      </c>
      <c r="K23" s="1">
        <f t="shared" si="3"/>
        <v>111.92890233211232</v>
      </c>
      <c r="L23" s="1">
        <f t="shared" si="4"/>
        <v>232.21763969317914</v>
      </c>
      <c r="M23" s="1">
        <f t="shared" si="5"/>
        <v>4.471437310992616</v>
      </c>
      <c r="N23" s="1">
        <f t="shared" si="6"/>
        <v>92.76840894175552</v>
      </c>
      <c r="O23" s="1">
        <f t="shared" si="7"/>
        <v>0.13597161327835272</v>
      </c>
      <c r="P23" s="1">
        <f t="shared" si="8"/>
        <v>28.20987827351716</v>
      </c>
      <c r="Q23" s="1">
        <f t="shared" si="9"/>
        <v>0</v>
      </c>
      <c r="R23" s="1">
        <f t="shared" si="10"/>
        <v>0</v>
      </c>
      <c r="S23" s="1">
        <f t="shared" si="11"/>
        <v>0.01048388191587679</v>
      </c>
      <c r="T23" s="1">
        <f t="shared" si="12"/>
        <v>217.50792356590844</v>
      </c>
      <c r="U23" s="1">
        <f t="shared" si="13"/>
        <v>0.003213738588451797</v>
      </c>
    </row>
    <row r="24" spans="3:21" ht="12.75">
      <c r="C24" s="6">
        <v>3010</v>
      </c>
      <c r="D24" s="1">
        <v>660</v>
      </c>
      <c r="E24" s="6">
        <f t="shared" si="14"/>
        <v>384.9522412774825</v>
      </c>
      <c r="F24" s="6">
        <f t="shared" si="0"/>
        <v>713.1971520226034</v>
      </c>
      <c r="G24" s="1">
        <f t="shared" si="15"/>
        <v>55.28267828331456</v>
      </c>
      <c r="H24" s="1">
        <f t="shared" si="1"/>
        <v>0.9183169150052252</v>
      </c>
      <c r="I24" s="1">
        <f t="shared" si="2"/>
        <v>164.54675154215144</v>
      </c>
      <c r="J24" s="1">
        <f t="shared" si="1"/>
        <v>27.333347432251074</v>
      </c>
      <c r="K24" s="1">
        <f t="shared" si="3"/>
        <v>157.92836795099674</v>
      </c>
      <c r="L24" s="1">
        <f t="shared" si="4"/>
        <v>262.33948164617397</v>
      </c>
      <c r="M24" s="1">
        <f t="shared" si="5"/>
        <v>6.965989203108606</v>
      </c>
      <c r="N24" s="1">
        <f t="shared" si="6"/>
        <v>115.71410636393034</v>
      </c>
      <c r="O24" s="1">
        <f t="shared" si="7"/>
        <v>0.21210040964777127</v>
      </c>
      <c r="P24" s="1">
        <f t="shared" si="8"/>
        <v>35.23262618733741</v>
      </c>
      <c r="Q24" s="1">
        <f t="shared" si="9"/>
        <v>0</v>
      </c>
      <c r="R24" s="1">
        <f t="shared" si="10"/>
        <v>0</v>
      </c>
      <c r="S24" s="1">
        <f t="shared" si="11"/>
        <v>0.016353888263369917</v>
      </c>
      <c r="T24" s="1">
        <f t="shared" si="12"/>
        <v>271.65927347790546</v>
      </c>
      <c r="U24" s="1">
        <f t="shared" si="13"/>
        <v>0.006496641375840169</v>
      </c>
    </row>
    <row r="25" spans="3:21" ht="12.75">
      <c r="C25" s="6">
        <v>3900</v>
      </c>
      <c r="D25" s="1">
        <v>790</v>
      </c>
      <c r="E25" s="6">
        <f t="shared" si="14"/>
        <v>458.2696243495251</v>
      </c>
      <c r="F25" s="6">
        <f t="shared" si="0"/>
        <v>857.1521941437043</v>
      </c>
      <c r="G25" s="1">
        <f t="shared" si="15"/>
        <v>55.28884513573537</v>
      </c>
      <c r="H25" s="1">
        <f t="shared" si="1"/>
        <v>0.7088313478940431</v>
      </c>
      <c r="I25" s="1">
        <f t="shared" si="2"/>
        <v>166.35290603121553</v>
      </c>
      <c r="J25" s="1">
        <f t="shared" si="1"/>
        <v>21.327295645027636</v>
      </c>
      <c r="K25" s="1">
        <f t="shared" si="3"/>
        <v>224.57852019060113</v>
      </c>
      <c r="L25" s="1">
        <f t="shared" si="4"/>
        <v>287.92117973153995</v>
      </c>
      <c r="M25" s="1">
        <f t="shared" si="5"/>
        <v>11.66583509305659</v>
      </c>
      <c r="N25" s="1">
        <f t="shared" si="6"/>
        <v>149.5619883725204</v>
      </c>
      <c r="O25" s="1">
        <f t="shared" si="7"/>
        <v>0.3560631644351696</v>
      </c>
      <c r="P25" s="1">
        <f t="shared" si="8"/>
        <v>45.64912364553456</v>
      </c>
      <c r="Q25" s="1">
        <f t="shared" si="9"/>
        <v>0</v>
      </c>
      <c r="R25" s="1">
        <f t="shared" si="10"/>
        <v>0</v>
      </c>
      <c r="S25" s="1">
        <f t="shared" si="11"/>
        <v>0.02745473448129264</v>
      </c>
      <c r="T25" s="1">
        <f t="shared" si="12"/>
        <v>351.98377540118764</v>
      </c>
      <c r="U25" s="1">
        <f t="shared" si="13"/>
        <v>0.007225472165219915</v>
      </c>
    </row>
    <row r="26" spans="3:21" ht="12.75">
      <c r="C26" s="6">
        <v>4770</v>
      </c>
      <c r="D26" s="1">
        <v>927</v>
      </c>
      <c r="E26" s="6">
        <f t="shared" si="14"/>
        <v>523.399105380624</v>
      </c>
      <c r="F26" s="6">
        <f t="shared" si="0"/>
        <v>983.349056467287</v>
      </c>
      <c r="G26" s="1">
        <f t="shared" si="15"/>
        <v>55.29185746325393</v>
      </c>
      <c r="H26" s="1">
        <f t="shared" si="1"/>
        <v>0.5795792186923892</v>
      </c>
      <c r="I26" s="1">
        <f t="shared" si="2"/>
        <v>167.24950233730488</v>
      </c>
      <c r="J26" s="1">
        <f t="shared" si="1"/>
        <v>17.53139437497955</v>
      </c>
      <c r="K26" s="1">
        <f t="shared" si="3"/>
        <v>282.8851056947124</v>
      </c>
      <c r="L26" s="1">
        <f t="shared" si="4"/>
        <v>296.52526802380754</v>
      </c>
      <c r="M26" s="1">
        <f t="shared" si="5"/>
        <v>17.398944948579715</v>
      </c>
      <c r="N26" s="1">
        <f t="shared" si="6"/>
        <v>182.37887786771188</v>
      </c>
      <c r="O26" s="1">
        <f t="shared" si="7"/>
        <v>0.5326249284695531</v>
      </c>
      <c r="P26" s="1">
        <f t="shared" si="8"/>
        <v>55.83070529030954</v>
      </c>
      <c r="Q26" s="1">
        <f t="shared" si="9"/>
        <v>0</v>
      </c>
      <c r="R26" s="1">
        <f t="shared" si="10"/>
        <v>0</v>
      </c>
      <c r="S26" s="1">
        <f t="shared" si="11"/>
        <v>0.04107000830339641</v>
      </c>
      <c r="T26" s="1">
        <f t="shared" si="12"/>
        <v>430.5032316917862</v>
      </c>
      <c r="U26" s="1">
        <f t="shared" si="13"/>
        <v>0.0036949947747061977</v>
      </c>
    </row>
    <row r="27" spans="3:21" ht="12.75">
      <c r="C27" s="6">
        <v>6080</v>
      </c>
      <c r="D27" s="1">
        <v>1030</v>
      </c>
      <c r="E27" s="6">
        <f t="shared" si="14"/>
        <v>606.4670155348102</v>
      </c>
      <c r="F27" s="6">
        <f t="shared" si="0"/>
        <v>1156.589963036878</v>
      </c>
      <c r="G27" s="1">
        <f t="shared" si="15"/>
        <v>55.29419322712047</v>
      </c>
      <c r="H27" s="1">
        <f t="shared" si="1"/>
        <v>0.4547219837756617</v>
      </c>
      <c r="I27" s="1">
        <f t="shared" si="2"/>
        <v>167.95133690967396</v>
      </c>
      <c r="J27" s="1">
        <f t="shared" si="1"/>
        <v>13.811787574808717</v>
      </c>
      <c r="K27" s="1">
        <f t="shared" si="3"/>
        <v>354.17994593247704</v>
      </c>
      <c r="L27" s="1">
        <f t="shared" si="4"/>
        <v>291.2664029049976</v>
      </c>
      <c r="M27" s="1">
        <f t="shared" si="5"/>
        <v>28.10951245991198</v>
      </c>
      <c r="N27" s="1">
        <f t="shared" si="6"/>
        <v>231.1637537821709</v>
      </c>
      <c r="O27" s="1">
        <f t="shared" si="7"/>
        <v>0.8653009906434332</v>
      </c>
      <c r="P27" s="1">
        <f t="shared" si="8"/>
        <v>71.1596209410718</v>
      </c>
      <c r="Q27" s="1">
        <f t="shared" si="9"/>
        <v>0</v>
      </c>
      <c r="R27" s="1">
        <f t="shared" si="10"/>
        <v>0</v>
      </c>
      <c r="S27" s="1">
        <f t="shared" si="11"/>
        <v>0.06672601498336651</v>
      </c>
      <c r="T27" s="1">
        <f t="shared" si="12"/>
        <v>548.7336758500535</v>
      </c>
      <c r="U27" s="1">
        <f t="shared" si="13"/>
        <v>0.015105117109697579</v>
      </c>
    </row>
    <row r="28" spans="3:21" ht="12.75">
      <c r="C28" s="6">
        <v>7720</v>
      </c>
      <c r="D28" s="1">
        <v>1230</v>
      </c>
      <c r="E28" s="6">
        <f t="shared" si="14"/>
        <v>688.3565474844247</v>
      </c>
      <c r="F28" s="6">
        <f t="shared" si="0"/>
        <v>1360.171933260017</v>
      </c>
      <c r="G28" s="1">
        <f t="shared" si="15"/>
        <v>55.295613207987174</v>
      </c>
      <c r="H28" s="1">
        <f t="shared" si="1"/>
        <v>0.35813220989628997</v>
      </c>
      <c r="I28" s="1">
        <f t="shared" si="2"/>
        <v>168.38086018771278</v>
      </c>
      <c r="J28" s="1">
        <f t="shared" si="1"/>
        <v>10.905496126147202</v>
      </c>
      <c r="K28" s="1">
        <f t="shared" si="3"/>
        <v>418.2592228624873</v>
      </c>
      <c r="L28" s="1">
        <f t="shared" si="4"/>
        <v>270.8932790560151</v>
      </c>
      <c r="M28" s="1">
        <f t="shared" si="5"/>
        <v>44.91833405416557</v>
      </c>
      <c r="N28" s="1">
        <f t="shared" si="6"/>
        <v>290.92185268241946</v>
      </c>
      <c r="O28" s="1">
        <f t="shared" si="7"/>
        <v>1.394939379931355</v>
      </c>
      <c r="P28" s="1">
        <f t="shared" si="8"/>
        <v>90.34581476239345</v>
      </c>
      <c r="Q28" s="1">
        <f t="shared" si="9"/>
        <v>0</v>
      </c>
      <c r="R28" s="1">
        <f t="shared" si="10"/>
        <v>0</v>
      </c>
      <c r="S28" s="1">
        <f t="shared" si="11"/>
        <v>0.1075777921405337</v>
      </c>
      <c r="T28" s="1">
        <f t="shared" si="12"/>
        <v>696.7473584231457</v>
      </c>
      <c r="U28" s="1">
        <f t="shared" si="13"/>
        <v>0.011200166705433504</v>
      </c>
    </row>
    <row r="29" spans="3:21" ht="12.75">
      <c r="C29" s="6">
        <v>9630</v>
      </c>
      <c r="D29" s="1">
        <v>1440</v>
      </c>
      <c r="E29" s="6">
        <f t="shared" si="14"/>
        <v>762.9091377957594</v>
      </c>
      <c r="F29" s="6">
        <f t="shared" si="0"/>
        <v>1591.9199550358512</v>
      </c>
      <c r="G29" s="1">
        <f t="shared" si="15"/>
        <v>55.296442036439295</v>
      </c>
      <c r="H29" s="1">
        <f t="shared" si="1"/>
        <v>0.2871050988392486</v>
      </c>
      <c r="I29" s="1">
        <f t="shared" si="2"/>
        <v>168.63257525280852</v>
      </c>
      <c r="J29" s="1">
        <f t="shared" si="1"/>
        <v>8.755585423302623</v>
      </c>
      <c r="K29" s="1">
        <f t="shared" si="3"/>
        <v>467.6415081217874</v>
      </c>
      <c r="L29" s="1">
        <f t="shared" si="4"/>
        <v>242.80452135087612</v>
      </c>
      <c r="M29" s="1">
        <f t="shared" si="5"/>
        <v>69.00093816086087</v>
      </c>
      <c r="N29" s="1">
        <f t="shared" si="6"/>
        <v>358.2603227459027</v>
      </c>
      <c r="O29" s="1">
        <f t="shared" si="7"/>
        <v>2.170279951203004</v>
      </c>
      <c r="P29" s="1">
        <f t="shared" si="8"/>
        <v>112.68327887866064</v>
      </c>
      <c r="Q29" s="1">
        <f t="shared" si="9"/>
        <v>0</v>
      </c>
      <c r="R29" s="1">
        <f t="shared" si="10"/>
        <v>0</v>
      </c>
      <c r="S29" s="1">
        <f t="shared" si="11"/>
        <v>0.1673942726602708</v>
      </c>
      <c r="T29" s="1">
        <f t="shared" si="12"/>
        <v>869.1291415382698</v>
      </c>
      <c r="U29" s="1">
        <f t="shared" si="13"/>
        <v>0.011130243411504174</v>
      </c>
    </row>
    <row r="30" spans="3:21" ht="12.75">
      <c r="C30" s="6">
        <v>12200</v>
      </c>
      <c r="D30" s="1">
        <v>1660</v>
      </c>
      <c r="E30" s="6">
        <f t="shared" si="14"/>
        <v>844.5774647785537</v>
      </c>
      <c r="F30" s="6">
        <f t="shared" si="0"/>
        <v>1903.5341189961966</v>
      </c>
      <c r="G30" s="1">
        <f t="shared" si="15"/>
        <v>55.29700391767094</v>
      </c>
      <c r="H30" s="1">
        <f t="shared" si="1"/>
        <v>0.2266270652363563</v>
      </c>
      <c r="I30" s="1">
        <f t="shared" si="2"/>
        <v>168.80364265136495</v>
      </c>
      <c r="J30" s="1">
        <f t="shared" si="1"/>
        <v>6.918182075875614</v>
      </c>
      <c r="K30" s="1">
        <f t="shared" si="3"/>
        <v>508.32681841594894</v>
      </c>
      <c r="L30" s="1">
        <f t="shared" si="4"/>
        <v>208.330663285225</v>
      </c>
      <c r="M30" s="1">
        <f t="shared" si="5"/>
        <v>108.39888256453757</v>
      </c>
      <c r="N30" s="1">
        <f t="shared" si="6"/>
        <v>444.2577154284326</v>
      </c>
      <c r="O30" s="1">
        <f t="shared" si="7"/>
        <v>3.48245434528573</v>
      </c>
      <c r="P30" s="1">
        <f t="shared" si="8"/>
        <v>142.72353874121842</v>
      </c>
      <c r="Q30" s="1">
        <f t="shared" si="9"/>
        <v>0</v>
      </c>
      <c r="R30" s="1">
        <f t="shared" si="10"/>
        <v>0</v>
      </c>
      <c r="S30" s="1">
        <f t="shared" si="11"/>
        <v>0.268662883745651</v>
      </c>
      <c r="T30" s="1">
        <f t="shared" si="12"/>
        <v>1101.0773924002087</v>
      </c>
      <c r="U30" s="1">
        <f t="shared" si="13"/>
        <v>0.021523032049373517</v>
      </c>
    </row>
    <row r="31" spans="3:21" ht="12.75">
      <c r="C31" s="6">
        <v>15300</v>
      </c>
      <c r="D31" s="1">
        <v>2030</v>
      </c>
      <c r="E31" s="6">
        <f t="shared" si="14"/>
        <v>931.6921887308115</v>
      </c>
      <c r="F31" s="6">
        <f t="shared" si="0"/>
        <v>2280.559946605746</v>
      </c>
      <c r="G31" s="1">
        <f t="shared" si="15"/>
        <v>55.29734216068563</v>
      </c>
      <c r="H31" s="1">
        <f t="shared" si="1"/>
        <v>0.18071026849897262</v>
      </c>
      <c r="I31" s="1">
        <f t="shared" si="2"/>
        <v>168.90678811290684</v>
      </c>
      <c r="J31" s="1">
        <f t="shared" si="1"/>
        <v>5.51982967689238</v>
      </c>
      <c r="K31" s="1">
        <f t="shared" si="3"/>
        <v>536.4203998049488</v>
      </c>
      <c r="L31" s="1">
        <f t="shared" si="4"/>
        <v>175.3007842499833</v>
      </c>
      <c r="M31" s="1">
        <f t="shared" si="5"/>
        <v>165.16990734743186</v>
      </c>
      <c r="N31" s="1">
        <f t="shared" si="6"/>
        <v>539.7709390438949</v>
      </c>
      <c r="O31" s="1">
        <f t="shared" si="7"/>
        <v>5.475208357301149</v>
      </c>
      <c r="P31" s="1">
        <f t="shared" si="8"/>
        <v>178.92837768958</v>
      </c>
      <c r="Q31" s="1">
        <f t="shared" si="9"/>
        <v>0</v>
      </c>
      <c r="R31" s="1">
        <f t="shared" si="10"/>
        <v>0</v>
      </c>
      <c r="S31" s="1">
        <f t="shared" si="11"/>
        <v>0.4225429475371304</v>
      </c>
      <c r="T31" s="1">
        <f t="shared" si="12"/>
        <v>1380.8593056768966</v>
      </c>
      <c r="U31" s="1">
        <f t="shared" si="13"/>
        <v>0.015234605751916892</v>
      </c>
    </row>
    <row r="32" spans="3:21" ht="12.75">
      <c r="C32" s="6">
        <v>19400</v>
      </c>
      <c r="D32" s="1">
        <v>2380</v>
      </c>
      <c r="E32" s="6">
        <f t="shared" si="14"/>
        <v>1042.8953050133614</v>
      </c>
      <c r="F32" s="6">
        <f t="shared" si="0"/>
        <v>2776.1879306757564</v>
      </c>
      <c r="G32" s="1">
        <f t="shared" si="15"/>
        <v>55.29756539882366</v>
      </c>
      <c r="H32" s="1">
        <f t="shared" si="1"/>
        <v>0.1425194984505764</v>
      </c>
      <c r="I32" s="1">
        <f t="shared" si="2"/>
        <v>168.9749318166474</v>
      </c>
      <c r="J32" s="1">
        <f t="shared" si="1"/>
        <v>4.355024015892975</v>
      </c>
      <c r="K32" s="1">
        <f t="shared" si="3"/>
        <v>556.7272084327752</v>
      </c>
      <c r="L32" s="1">
        <f t="shared" si="4"/>
        <v>143.48639392597303</v>
      </c>
      <c r="M32" s="1">
        <f t="shared" si="5"/>
        <v>252.41844630259337</v>
      </c>
      <c r="N32" s="1">
        <f t="shared" si="6"/>
        <v>650.563005934519</v>
      </c>
      <c r="O32" s="1">
        <f t="shared" si="7"/>
        <v>8.797806423685941</v>
      </c>
      <c r="P32" s="1">
        <f t="shared" si="8"/>
        <v>226.74758823932834</v>
      </c>
      <c r="Q32" s="1">
        <f t="shared" si="9"/>
        <v>0</v>
      </c>
      <c r="R32" s="1">
        <f t="shared" si="10"/>
        <v>0</v>
      </c>
      <c r="S32" s="1">
        <f t="shared" si="11"/>
        <v>0.679346638835898</v>
      </c>
      <c r="T32" s="1">
        <f t="shared" si="12"/>
        <v>1750.8933990615924</v>
      </c>
      <c r="U32" s="1">
        <f t="shared" si="13"/>
        <v>0.027710768380258804</v>
      </c>
    </row>
    <row r="33" spans="3:21" ht="12.75">
      <c r="C33" s="6">
        <v>24200</v>
      </c>
      <c r="D33" s="1">
        <v>2850</v>
      </c>
      <c r="E33" s="6">
        <f t="shared" si="14"/>
        <v>1174.58907327432</v>
      </c>
      <c r="F33" s="6">
        <f t="shared" si="0"/>
        <v>3344.4551901327004</v>
      </c>
      <c r="G33" s="1">
        <f t="shared" si="15"/>
        <v>55.29769666042569</v>
      </c>
      <c r="H33" s="1">
        <f t="shared" si="1"/>
        <v>0.11425143938104482</v>
      </c>
      <c r="I33" s="1">
        <f t="shared" si="2"/>
        <v>169.01502499351156</v>
      </c>
      <c r="J33" s="1">
        <f t="shared" si="1"/>
        <v>3.492045970940322</v>
      </c>
      <c r="K33" s="1">
        <f t="shared" si="3"/>
        <v>569.4014351866001</v>
      </c>
      <c r="L33" s="1">
        <f t="shared" si="4"/>
        <v>117.64492462533062</v>
      </c>
      <c r="M33" s="1">
        <f t="shared" si="5"/>
        <v>366.13929938262754</v>
      </c>
      <c r="N33" s="1">
        <f t="shared" si="6"/>
        <v>756.4861557492305</v>
      </c>
      <c r="O33" s="1">
        <f t="shared" si="7"/>
        <v>13.678510737352491</v>
      </c>
      <c r="P33" s="1">
        <f t="shared" si="8"/>
        <v>282.61385820976216</v>
      </c>
      <c r="Q33" s="1">
        <f t="shared" si="9"/>
        <v>0</v>
      </c>
      <c r="R33" s="1">
        <f t="shared" si="10"/>
        <v>0</v>
      </c>
      <c r="S33" s="1">
        <f t="shared" si="11"/>
        <v>1.0571063138028194</v>
      </c>
      <c r="T33" s="1">
        <f t="shared" si="12"/>
        <v>2184.103954138056</v>
      </c>
      <c r="U33" s="1">
        <f t="shared" si="13"/>
        <v>0.03009983811008494</v>
      </c>
    </row>
    <row r="34" spans="3:21" ht="12.75">
      <c r="C34" s="6">
        <v>30200</v>
      </c>
      <c r="D34" s="1">
        <v>3410</v>
      </c>
      <c r="E34" s="6">
        <f t="shared" si="14"/>
        <v>1340.784178386774</v>
      </c>
      <c r="F34" s="6">
        <f t="shared" si="0"/>
        <v>4030.1416013338653</v>
      </c>
      <c r="G34" s="1">
        <f t="shared" si="15"/>
        <v>55.297781139936866</v>
      </c>
      <c r="H34" s="1">
        <f t="shared" si="1"/>
        <v>0.09155261778135242</v>
      </c>
      <c r="I34" s="1">
        <f t="shared" si="2"/>
        <v>169.04083878670318</v>
      </c>
      <c r="J34" s="1">
        <f t="shared" si="1"/>
        <v>2.798689383885815</v>
      </c>
      <c r="K34" s="1">
        <f t="shared" si="3"/>
        <v>577.8682459646109</v>
      </c>
      <c r="L34" s="1">
        <f t="shared" si="4"/>
        <v>95.67355065639255</v>
      </c>
      <c r="M34" s="1">
        <f t="shared" si="5"/>
        <v>515.656672787746</v>
      </c>
      <c r="N34" s="1">
        <f t="shared" si="6"/>
        <v>853.736213224745</v>
      </c>
      <c r="O34" s="1">
        <f t="shared" si="7"/>
        <v>21.274367054671256</v>
      </c>
      <c r="P34" s="1">
        <f t="shared" si="8"/>
        <v>352.22462011045116</v>
      </c>
      <c r="Q34" s="1">
        <f t="shared" si="9"/>
        <v>0</v>
      </c>
      <c r="R34" s="1">
        <f t="shared" si="10"/>
        <v>0</v>
      </c>
      <c r="S34" s="1">
        <f t="shared" si="11"/>
        <v>1.6462726531057281</v>
      </c>
      <c r="T34" s="1">
        <f t="shared" si="12"/>
        <v>2725.6169753406093</v>
      </c>
      <c r="U34" s="1">
        <f t="shared" si="13"/>
        <v>0.033072953079602924</v>
      </c>
    </row>
    <row r="35" spans="3:21" ht="12.75">
      <c r="C35" s="6">
        <v>37600</v>
      </c>
      <c r="D35" s="1">
        <v>4080</v>
      </c>
      <c r="E35" s="6">
        <f t="shared" si="14"/>
        <v>1540.0655965873518</v>
      </c>
      <c r="F35" s="6">
        <f t="shared" si="0"/>
        <v>4837.708013239263</v>
      </c>
      <c r="G35" s="1">
        <f t="shared" si="15"/>
        <v>55.29783493207214</v>
      </c>
      <c r="H35" s="1">
        <f t="shared" si="1"/>
        <v>0.07353435496286188</v>
      </c>
      <c r="I35" s="1">
        <f t="shared" si="2"/>
        <v>169.0572797286011</v>
      </c>
      <c r="J35" s="1">
        <f t="shared" si="1"/>
        <v>2.2481021240505465</v>
      </c>
      <c r="K35" s="1">
        <f t="shared" si="3"/>
        <v>583.3919196149855</v>
      </c>
      <c r="L35" s="1">
        <f t="shared" si="4"/>
        <v>77.57871271475871</v>
      </c>
      <c r="M35" s="1">
        <f t="shared" si="5"/>
        <v>696.8549182594194</v>
      </c>
      <c r="N35" s="1">
        <f t="shared" si="6"/>
        <v>926.6687742811428</v>
      </c>
      <c r="O35" s="1">
        <f t="shared" si="7"/>
        <v>32.911745057748576</v>
      </c>
      <c r="P35" s="1">
        <f t="shared" si="8"/>
        <v>437.6561842785714</v>
      </c>
      <c r="Q35" s="1">
        <f t="shared" si="9"/>
        <v>0</v>
      </c>
      <c r="R35" s="1">
        <f t="shared" si="10"/>
        <v>0</v>
      </c>
      <c r="S35" s="1">
        <f t="shared" si="11"/>
        <v>2.5518989945253043</v>
      </c>
      <c r="T35" s="1">
        <f t="shared" si="12"/>
        <v>3393.4827054857765</v>
      </c>
      <c r="U35" s="1">
        <f t="shared" si="13"/>
        <v>0.034489224897094335</v>
      </c>
    </row>
    <row r="36" spans="3:21" ht="12.75">
      <c r="C36" s="6">
        <v>47800</v>
      </c>
      <c r="D36" s="1">
        <v>4980</v>
      </c>
      <c r="E36" s="6">
        <f t="shared" si="14"/>
        <v>1789.9696946815657</v>
      </c>
      <c r="F36" s="6">
        <f t="shared" si="0"/>
        <v>5895.360130521913</v>
      </c>
      <c r="G36" s="1">
        <f t="shared" si="15"/>
        <v>55.29787221192766</v>
      </c>
      <c r="H36" s="1">
        <f t="shared" si="1"/>
        <v>0.05784296256477789</v>
      </c>
      <c r="I36" s="1">
        <f t="shared" si="2"/>
        <v>169.06867574139267</v>
      </c>
      <c r="J36" s="1">
        <f t="shared" si="1"/>
        <v>1.7685007922739824</v>
      </c>
      <c r="K36" s="1">
        <f t="shared" si="3"/>
        <v>587.2823788850511</v>
      </c>
      <c r="L36" s="1">
        <f t="shared" si="4"/>
        <v>61.431211180444684</v>
      </c>
      <c r="M36" s="1">
        <f t="shared" si="5"/>
        <v>921.1900601881791</v>
      </c>
      <c r="N36" s="1">
        <f t="shared" si="6"/>
        <v>963.587929067133</v>
      </c>
      <c r="O36" s="1">
        <f t="shared" si="7"/>
        <v>53.006472376709496</v>
      </c>
      <c r="P36" s="1">
        <f t="shared" si="8"/>
        <v>554.4610081245763</v>
      </c>
      <c r="Q36" s="1">
        <f t="shared" si="9"/>
        <v>0</v>
      </c>
      <c r="R36" s="1">
        <f t="shared" si="10"/>
        <v>0</v>
      </c>
      <c r="S36" s="1">
        <f t="shared" si="11"/>
        <v>4.1242352783055445</v>
      </c>
      <c r="T36" s="1">
        <f t="shared" si="12"/>
        <v>4314.05363839492</v>
      </c>
      <c r="U36" s="1">
        <f t="shared" si="13"/>
        <v>0.03378510703654348</v>
      </c>
    </row>
    <row r="37" spans="3:21" ht="12.75">
      <c r="C37" s="6">
        <v>60600</v>
      </c>
      <c r="D37" s="1">
        <v>6200</v>
      </c>
      <c r="E37" s="6">
        <f t="shared" si="14"/>
        <v>2053.195994544244</v>
      </c>
      <c r="F37" s="6">
        <f t="shared" si="0"/>
        <v>7165.469604645892</v>
      </c>
      <c r="G37" s="1">
        <f t="shared" si="15"/>
        <v>55.29789507246024</v>
      </c>
      <c r="H37" s="1">
        <f t="shared" si="1"/>
        <v>0.04562532596737643</v>
      </c>
      <c r="I37" s="1">
        <f t="shared" si="2"/>
        <v>169.07566468933928</v>
      </c>
      <c r="J37" s="1">
        <f t="shared" si="1"/>
        <v>1.3950137350605554</v>
      </c>
      <c r="K37" s="1">
        <f t="shared" si="3"/>
        <v>589.6938313146026</v>
      </c>
      <c r="L37" s="1">
        <f t="shared" si="4"/>
        <v>48.65460654410912</v>
      </c>
      <c r="M37" s="1">
        <f t="shared" si="5"/>
        <v>1147.770002739199</v>
      </c>
      <c r="N37" s="1">
        <f t="shared" si="6"/>
        <v>947.0049527551148</v>
      </c>
      <c r="O37" s="1">
        <f t="shared" si="7"/>
        <v>84.72983536184293</v>
      </c>
      <c r="P37" s="1">
        <f t="shared" si="8"/>
        <v>699.0910508402882</v>
      </c>
      <c r="Q37" s="1">
        <f t="shared" si="9"/>
        <v>0</v>
      </c>
      <c r="R37" s="1">
        <f t="shared" si="10"/>
        <v>0</v>
      </c>
      <c r="S37" s="1">
        <f t="shared" si="11"/>
        <v>6.628765366799767</v>
      </c>
      <c r="T37" s="1">
        <f t="shared" si="12"/>
        <v>5469.278355445353</v>
      </c>
      <c r="U37" s="1">
        <f t="shared" si="13"/>
        <v>0.024248999934835983</v>
      </c>
    </row>
    <row r="38" spans="3:21" ht="12.75">
      <c r="C38" s="6">
        <v>75600</v>
      </c>
      <c r="D38" s="1">
        <v>7410</v>
      </c>
      <c r="E38" s="6">
        <f t="shared" si="14"/>
        <v>2298.708071977826</v>
      </c>
      <c r="F38" s="6">
        <f t="shared" si="0"/>
        <v>8616.088331835326</v>
      </c>
      <c r="G38" s="1">
        <f t="shared" si="15"/>
        <v>55.297908528831044</v>
      </c>
      <c r="H38" s="1">
        <f t="shared" si="1"/>
        <v>0.036572690825946455</v>
      </c>
      <c r="I38" s="1">
        <f t="shared" si="2"/>
        <v>169.07977885374987</v>
      </c>
      <c r="J38" s="1">
        <f t="shared" si="1"/>
        <v>1.1182525056464943</v>
      </c>
      <c r="K38" s="1">
        <f t="shared" si="3"/>
        <v>591.1225626902892</v>
      </c>
      <c r="L38" s="1">
        <f t="shared" si="4"/>
        <v>39.09540758533659</v>
      </c>
      <c r="M38" s="1">
        <f t="shared" si="5"/>
        <v>1342.0783232541041</v>
      </c>
      <c r="N38" s="1">
        <f t="shared" si="6"/>
        <v>887.6179386601218</v>
      </c>
      <c r="O38" s="1">
        <f t="shared" si="7"/>
        <v>130.81304017003708</v>
      </c>
      <c r="P38" s="1">
        <f t="shared" si="8"/>
        <v>865.165609590192</v>
      </c>
      <c r="Q38" s="1">
        <f t="shared" si="9"/>
        <v>0</v>
      </c>
      <c r="R38" s="1">
        <f t="shared" si="10"/>
        <v>0</v>
      </c>
      <c r="S38" s="1">
        <f t="shared" si="11"/>
        <v>10.316458480814443</v>
      </c>
      <c r="T38" s="1">
        <f t="shared" si="12"/>
        <v>6823.054550803203</v>
      </c>
      <c r="U38" s="1">
        <f t="shared" si="13"/>
        <v>0.026492431247654172</v>
      </c>
    </row>
    <row r="39" spans="3:21" ht="12.75">
      <c r="C39" s="6">
        <v>120000</v>
      </c>
      <c r="D39" s="1">
        <v>11000</v>
      </c>
      <c r="E39" s="6">
        <f t="shared" si="14"/>
        <v>2805.568407375056</v>
      </c>
      <c r="F39" s="6">
        <f t="shared" si="0"/>
        <v>12868.698677340377</v>
      </c>
      <c r="G39" s="1">
        <f t="shared" si="15"/>
        <v>55.29792311678475</v>
      </c>
      <c r="H39" s="1">
        <f t="shared" si="1"/>
        <v>0.02304080129866031</v>
      </c>
      <c r="I39" s="1">
        <f t="shared" si="2"/>
        <v>169.08423921339084</v>
      </c>
      <c r="J39" s="1">
        <f t="shared" si="1"/>
        <v>0.7045176633891286</v>
      </c>
      <c r="K39" s="1">
        <f t="shared" si="3"/>
        <v>592.6792807105726</v>
      </c>
      <c r="L39" s="1">
        <f t="shared" si="4"/>
        <v>24.69497002960719</v>
      </c>
      <c r="M39" s="1">
        <f t="shared" si="5"/>
        <v>1643.7533747085529</v>
      </c>
      <c r="N39" s="1">
        <f t="shared" si="6"/>
        <v>684.897239461897</v>
      </c>
      <c r="O39" s="1">
        <f t="shared" si="7"/>
        <v>318.76109115478056</v>
      </c>
      <c r="P39" s="1">
        <f t="shared" si="8"/>
        <v>1328.1712131449187</v>
      </c>
      <c r="Q39" s="1">
        <f t="shared" si="9"/>
        <v>0</v>
      </c>
      <c r="R39" s="1">
        <f t="shared" si="10"/>
        <v>0</v>
      </c>
      <c r="S39" s="1">
        <f t="shared" si="11"/>
        <v>25.99249847097424</v>
      </c>
      <c r="T39" s="1">
        <f t="shared" si="12"/>
        <v>10830.207696239266</v>
      </c>
      <c r="U39" s="1">
        <f t="shared" si="13"/>
        <v>0.028859791294989043</v>
      </c>
    </row>
    <row r="40" spans="3:21" ht="12.75">
      <c r="C40" s="6">
        <v>193000</v>
      </c>
      <c r="D40" s="1">
        <v>16800</v>
      </c>
      <c r="E40" s="6">
        <f t="shared" si="14"/>
        <v>3451.6871034093137</v>
      </c>
      <c r="F40" s="6">
        <f t="shared" si="0"/>
        <v>19868.812993491843</v>
      </c>
      <c r="G40" s="1">
        <f t="shared" si="15"/>
        <v>55.29792900574859</v>
      </c>
      <c r="H40" s="1">
        <f t="shared" si="1"/>
        <v>0.014325888343458182</v>
      </c>
      <c r="I40" s="1">
        <f t="shared" si="2"/>
        <v>169.08603986755284</v>
      </c>
      <c r="J40" s="1">
        <f t="shared" si="1"/>
        <v>0.43804673540816813</v>
      </c>
      <c r="K40" s="1">
        <f t="shared" si="3"/>
        <v>593.3100324524105</v>
      </c>
      <c r="L40" s="1">
        <f t="shared" si="4"/>
        <v>15.370726229337063</v>
      </c>
      <c r="M40" s="1">
        <f t="shared" si="5"/>
        <v>1807.795415854922</v>
      </c>
      <c r="N40" s="1">
        <f t="shared" si="6"/>
        <v>468.3407813095653</v>
      </c>
      <c r="O40" s="1">
        <f t="shared" si="7"/>
        <v>758.9625663143728</v>
      </c>
      <c r="P40" s="1">
        <f t="shared" si="8"/>
        <v>1966.2242650631417</v>
      </c>
      <c r="Q40" s="1">
        <f t="shared" si="9"/>
        <v>0</v>
      </c>
      <c r="R40" s="1">
        <f t="shared" si="10"/>
        <v>0</v>
      </c>
      <c r="S40" s="1">
        <f t="shared" si="11"/>
        <v>67.23511991430696</v>
      </c>
      <c r="T40" s="1">
        <f t="shared" si="12"/>
        <v>17418.424848266048</v>
      </c>
      <c r="U40" s="1">
        <f t="shared" si="13"/>
        <v>0.03336739366859541</v>
      </c>
    </row>
    <row r="41" spans="3:21" ht="12.75">
      <c r="C41" s="6">
        <v>305000</v>
      </c>
      <c r="D41" s="1">
        <v>25400</v>
      </c>
      <c r="E41" s="6">
        <f t="shared" si="14"/>
        <v>4451.704977070519</v>
      </c>
      <c r="F41" s="6">
        <f t="shared" si="0"/>
        <v>30445.908741918807</v>
      </c>
      <c r="G41" s="1">
        <f t="shared" si="15"/>
        <v>55.297931231014594</v>
      </c>
      <c r="H41" s="1">
        <f t="shared" si="1"/>
        <v>0.009065234628035178</v>
      </c>
      <c r="I41" s="1">
        <f t="shared" si="2"/>
        <v>169.0867202916144</v>
      </c>
      <c r="J41" s="1">
        <f t="shared" si="1"/>
        <v>0.2771913447403515</v>
      </c>
      <c r="K41" s="1">
        <f t="shared" si="3"/>
        <v>593.5487245662854</v>
      </c>
      <c r="L41" s="1">
        <f t="shared" si="4"/>
        <v>9.73030696010304</v>
      </c>
      <c r="M41" s="1">
        <f t="shared" si="5"/>
        <v>1878.6397284235125</v>
      </c>
      <c r="N41" s="1">
        <f t="shared" si="6"/>
        <v>307.9737259710676</v>
      </c>
      <c r="O41" s="1">
        <f t="shared" si="7"/>
        <v>1587.2238080791938</v>
      </c>
      <c r="P41" s="1">
        <f t="shared" si="8"/>
        <v>2602.0062427527764</v>
      </c>
      <c r="Q41" s="1">
        <f t="shared" si="9"/>
        <v>0</v>
      </c>
      <c r="R41" s="1">
        <f t="shared" si="10"/>
        <v>0</v>
      </c>
      <c r="S41" s="1">
        <f t="shared" si="11"/>
        <v>167.90806447889852</v>
      </c>
      <c r="T41" s="1">
        <f t="shared" si="12"/>
        <v>27525.912209655493</v>
      </c>
      <c r="U41" s="1">
        <f t="shared" si="13"/>
        <v>0.03946493122911005</v>
      </c>
    </row>
    <row r="42" spans="3:21" ht="12.75">
      <c r="C42" s="6">
        <v>483000</v>
      </c>
      <c r="D42" s="1">
        <v>39400</v>
      </c>
      <c r="E42" s="6">
        <f t="shared" si="14"/>
        <v>5972.976392340153</v>
      </c>
      <c r="F42" s="6">
        <f t="shared" si="0"/>
        <v>46716.33498063916</v>
      </c>
      <c r="G42" s="1">
        <f t="shared" si="15"/>
        <v>55.29793212452819</v>
      </c>
      <c r="H42" s="1">
        <f t="shared" si="1"/>
        <v>0.005724423615375589</v>
      </c>
      <c r="I42" s="1">
        <f t="shared" si="2"/>
        <v>169.08699350459122</v>
      </c>
      <c r="J42" s="1">
        <f t="shared" si="1"/>
        <v>0.17503829555340708</v>
      </c>
      <c r="K42" s="1">
        <f t="shared" si="3"/>
        <v>593.644620927121</v>
      </c>
      <c r="L42" s="1">
        <f t="shared" si="4"/>
        <v>6.145389450591315</v>
      </c>
      <c r="M42" s="1">
        <f t="shared" si="5"/>
        <v>1908.673267509205</v>
      </c>
      <c r="N42" s="1">
        <f t="shared" si="6"/>
        <v>197.5852243798349</v>
      </c>
      <c r="O42" s="1">
        <f t="shared" si="7"/>
        <v>2825.2157234941446</v>
      </c>
      <c r="P42" s="1">
        <f t="shared" si="8"/>
        <v>2924.6539580684725</v>
      </c>
      <c r="Q42" s="1">
        <f t="shared" si="9"/>
        <v>0</v>
      </c>
      <c r="R42" s="1">
        <f t="shared" si="10"/>
        <v>0</v>
      </c>
      <c r="S42" s="1">
        <f t="shared" si="11"/>
        <v>421.05785478056384</v>
      </c>
      <c r="T42" s="1">
        <f t="shared" si="12"/>
        <v>43587.769646021094</v>
      </c>
      <c r="U42" s="1">
        <f t="shared" si="13"/>
        <v>0.034482180389165056</v>
      </c>
    </row>
    <row r="43" spans="3:21" ht="12.75">
      <c r="C43" s="6">
        <v>763000</v>
      </c>
      <c r="D43" s="1">
        <v>62100</v>
      </c>
      <c r="E43" s="6">
        <f t="shared" si="14"/>
        <v>7884.051575394791</v>
      </c>
      <c r="F43" s="6">
        <f t="shared" si="0"/>
        <v>71659.48105427348</v>
      </c>
      <c r="G43" s="1">
        <f t="shared" si="15"/>
        <v>55.29793247965351</v>
      </c>
      <c r="H43" s="1">
        <f t="shared" si="1"/>
        <v>0.0036237177247479364</v>
      </c>
      <c r="I43" s="1">
        <f t="shared" si="2"/>
        <v>169.08710209282282</v>
      </c>
      <c r="J43" s="1">
        <f t="shared" si="1"/>
        <v>0.11080412981181051</v>
      </c>
      <c r="K43" s="1">
        <f t="shared" si="3"/>
        <v>593.6827433621071</v>
      </c>
      <c r="L43" s="1">
        <f t="shared" si="4"/>
        <v>3.8904504807477527</v>
      </c>
      <c r="M43" s="1">
        <f t="shared" si="5"/>
        <v>1920.8784237762318</v>
      </c>
      <c r="N43" s="1">
        <f t="shared" si="6"/>
        <v>125.87669880578188</v>
      </c>
      <c r="O43" s="1">
        <f t="shared" si="7"/>
        <v>4094.5087733967957</v>
      </c>
      <c r="P43" s="1">
        <f t="shared" si="8"/>
        <v>2683.164333811792</v>
      </c>
      <c r="Q43" s="1">
        <f t="shared" si="9"/>
        <v>0</v>
      </c>
      <c r="R43" s="1">
        <f t="shared" si="10"/>
        <v>0</v>
      </c>
      <c r="S43" s="1">
        <f t="shared" si="11"/>
        <v>1050.5966002871796</v>
      </c>
      <c r="T43" s="1">
        <f t="shared" si="12"/>
        <v>68846.43514332762</v>
      </c>
      <c r="U43" s="1">
        <f t="shared" si="13"/>
        <v>0.023696567021404248</v>
      </c>
    </row>
    <row r="44" spans="3:21" ht="12.75">
      <c r="C44" s="6">
        <v>1210000</v>
      </c>
      <c r="D44" s="1">
        <v>98000</v>
      </c>
      <c r="E44" s="6">
        <f t="shared" si="14"/>
        <v>10384.322432036712</v>
      </c>
      <c r="F44" s="6">
        <f t="shared" si="0"/>
        <v>111289.18855993675</v>
      </c>
      <c r="G44" s="1">
        <f t="shared" si="15"/>
        <v>55.29793262269555</v>
      </c>
      <c r="H44" s="1">
        <f t="shared" si="1"/>
        <v>0.002285038538127915</v>
      </c>
      <c r="I44" s="1">
        <f t="shared" si="2"/>
        <v>169.087145831456</v>
      </c>
      <c r="J44" s="1">
        <f t="shared" si="1"/>
        <v>0.06987072141795704</v>
      </c>
      <c r="K44" s="1">
        <f t="shared" si="3"/>
        <v>593.698100200368</v>
      </c>
      <c r="L44" s="1">
        <f t="shared" si="4"/>
        <v>2.453297934712265</v>
      </c>
      <c r="M44" s="1">
        <f t="shared" si="5"/>
        <v>1925.838789968312</v>
      </c>
      <c r="N44" s="1">
        <f t="shared" si="6"/>
        <v>79.5801152879468</v>
      </c>
      <c r="O44" s="1">
        <f t="shared" si="7"/>
        <v>4999.180863669483</v>
      </c>
      <c r="P44" s="1">
        <f t="shared" si="8"/>
        <v>2065.777216392348</v>
      </c>
      <c r="Q44" s="1">
        <f t="shared" si="9"/>
        <v>0</v>
      </c>
      <c r="R44" s="1">
        <f t="shared" si="10"/>
        <v>0</v>
      </c>
      <c r="S44" s="1">
        <f t="shared" si="11"/>
        <v>2641.219599744396</v>
      </c>
      <c r="T44" s="1">
        <f t="shared" si="12"/>
        <v>109141.30577456178</v>
      </c>
      <c r="U44" s="1">
        <f t="shared" si="13"/>
        <v>0.018388435295871912</v>
      </c>
    </row>
    <row r="45" spans="3:21" ht="12.75">
      <c r="C45" s="6">
        <v>1940000</v>
      </c>
      <c r="D45" s="1">
        <v>149000</v>
      </c>
      <c r="E45" s="6">
        <f t="shared" si="14"/>
        <v>15017.438486239604</v>
      </c>
      <c r="F45" s="6">
        <f t="shared" si="0"/>
        <v>176291.9344916731</v>
      </c>
      <c r="G45" s="1">
        <f t="shared" si="15"/>
        <v>55.29793268038656</v>
      </c>
      <c r="H45" s="1">
        <f t="shared" si="1"/>
        <v>0.0014252044505254267</v>
      </c>
      <c r="I45" s="1">
        <f t="shared" si="2"/>
        <v>169.08716347191117</v>
      </c>
      <c r="J45" s="1">
        <f t="shared" si="1"/>
        <v>0.043579165843276084</v>
      </c>
      <c r="K45" s="1">
        <f t="shared" si="3"/>
        <v>593.7042940690922</v>
      </c>
      <c r="L45" s="1">
        <f t="shared" si="4"/>
        <v>1.5301657063636398</v>
      </c>
      <c r="M45" s="1">
        <f t="shared" si="5"/>
        <v>1927.8466376541446</v>
      </c>
      <c r="N45" s="1">
        <f t="shared" si="6"/>
        <v>49.68676901170476</v>
      </c>
      <c r="O45" s="1">
        <f t="shared" si="7"/>
        <v>5488.24683164018</v>
      </c>
      <c r="P45" s="1">
        <f t="shared" si="8"/>
        <v>1414.4966060928298</v>
      </c>
      <c r="Q45" s="1">
        <f t="shared" si="9"/>
        <v>0</v>
      </c>
      <c r="R45" s="1">
        <f t="shared" si="10"/>
        <v>0</v>
      </c>
      <c r="S45" s="1">
        <f t="shared" si="11"/>
        <v>6783.255626723888</v>
      </c>
      <c r="T45" s="1">
        <f t="shared" si="12"/>
        <v>174826.17594649192</v>
      </c>
      <c r="U45" s="1">
        <f t="shared" si="13"/>
        <v>0.03355027648744544</v>
      </c>
    </row>
    <row r="46" spans="3:21" ht="12.75">
      <c r="C46" s="6">
        <v>3010000</v>
      </c>
      <c r="D46" s="1">
        <v>244000</v>
      </c>
      <c r="E46" s="6">
        <f t="shared" si="14"/>
        <v>24737.16689923047</v>
      </c>
      <c r="F46" s="6">
        <f t="shared" si="0"/>
        <v>271657.49750039383</v>
      </c>
      <c r="G46" s="1">
        <f t="shared" si="15"/>
        <v>55.29793270185999</v>
      </c>
      <c r="H46" s="1">
        <f t="shared" si="1"/>
        <v>0.000918570310662126</v>
      </c>
      <c r="I46" s="1">
        <f t="shared" si="2"/>
        <v>169.0871700379457</v>
      </c>
      <c r="J46" s="1">
        <f t="shared" si="1"/>
        <v>0.028087569773745134</v>
      </c>
      <c r="K46" s="1">
        <f t="shared" si="3"/>
        <v>593.7065995499779</v>
      </c>
      <c r="L46" s="1">
        <f t="shared" si="4"/>
        <v>0.9862235872923222</v>
      </c>
      <c r="M46" s="1">
        <f t="shared" si="5"/>
        <v>1928.5950573290886</v>
      </c>
      <c r="N46" s="1">
        <f t="shared" si="6"/>
        <v>32.03646274633038</v>
      </c>
      <c r="O46" s="1">
        <f t="shared" si="7"/>
        <v>5695.6449514896985</v>
      </c>
      <c r="P46" s="1">
        <f t="shared" si="8"/>
        <v>946.120423835498</v>
      </c>
      <c r="Q46" s="1">
        <f t="shared" si="9"/>
        <v>0</v>
      </c>
      <c r="R46" s="1">
        <f t="shared" si="10"/>
        <v>0</v>
      </c>
      <c r="S46" s="1">
        <f t="shared" si="11"/>
        <v>16294.835188121897</v>
      </c>
      <c r="T46" s="1">
        <f t="shared" si="12"/>
        <v>270678.3253840846</v>
      </c>
      <c r="U46" s="1">
        <f t="shared" si="13"/>
        <v>0.012848313087615745</v>
      </c>
    </row>
    <row r="47" spans="5:20" ht="12.75">
      <c r="E47" s="6"/>
      <c r="F47" s="6"/>
      <c r="G47" s="1"/>
      <c r="H47" s="1"/>
      <c r="S47" s="1"/>
      <c r="T47" s="1"/>
    </row>
    <row r="48" spans="1:21" ht="12.75">
      <c r="A48" s="1">
        <v>6.35</v>
      </c>
      <c r="B48" s="1">
        <v>0.981</v>
      </c>
      <c r="C48" s="1">
        <f aca="true" t="shared" si="16" ref="C48:C75">A48</f>
        <v>6.35</v>
      </c>
      <c r="E48" s="6">
        <f aca="true" t="shared" si="17" ref="E48:E75">G48+I48+K48+M48+O48+Q48+S48</f>
        <v>0.9060006306918386</v>
      </c>
      <c r="F48" s="6">
        <f aca="true" t="shared" si="18" ref="F48:F75">H48+J48+L48+N48+P48+R48+T48</f>
        <v>10.704864733647053</v>
      </c>
      <c r="G48" s="1">
        <f t="shared" si="15"/>
        <v>0.8777432361387248</v>
      </c>
      <c r="H48" s="1">
        <f aca="true" t="shared" si="19" ref="H47:H75">H$3*H$2*$C48/(1+H$2^2*$C48^2)</f>
        <v>6.911364064084446</v>
      </c>
      <c r="I48" s="1">
        <f aca="true" t="shared" si="20" ref="I48:I75">J$3*J$2^2*$C48^2/(1+J$2^2*$C48^2)</f>
        <v>0.027267672405070286</v>
      </c>
      <c r="J48" s="1">
        <f aca="true" t="shared" si="21" ref="J48:J75">J$3*J$2*$C48/(1+J$2^2*$C48^2)</f>
        <v>2.147060819296873</v>
      </c>
      <c r="K48" s="1">
        <f aca="true" t="shared" si="22" ref="K48:K75">L$3*L$2^2*$C48^2/(1+L$2^2*$C48^2)</f>
        <v>0.0009575904722421079</v>
      </c>
      <c r="L48" s="1">
        <f aca="true" t="shared" si="23" ref="L48:L75">L$3*L$2*$C48/(1+L$2^2*$C48^2)</f>
        <v>0.7540082458599274</v>
      </c>
      <c r="M48" s="1">
        <f aca="true" t="shared" si="24" ref="M48:M75">N$3*N$2^2*$C48^2/(1+N$2^2*$C48^2)</f>
        <v>3.1114892501855875E-05</v>
      </c>
      <c r="N48" s="1">
        <f aca="true" t="shared" si="25" ref="N48:N75">N$3*N$2*$C48/(1+N$2^2*$C48^2)</f>
        <v>0.2449991535579203</v>
      </c>
      <c r="O48" s="1">
        <f aca="true" t="shared" si="26" ref="O48:O75">P$3*P$2^2*$C48^2/(1+P$2^2*$C48^2)</f>
        <v>9.439993719406967E-07</v>
      </c>
      <c r="P48" s="1">
        <f aca="true" t="shared" si="27" ref="P48:P75">P$3*P$2*$C48/(1+P$2^2*$C48^2)</f>
        <v>0.07433065920792886</v>
      </c>
      <c r="Q48" s="1">
        <f aca="true" t="shared" si="28" ref="Q48:Q75">R$3*R$2^2*$C48^2/(1+R$2^2*$C48^2)</f>
        <v>0</v>
      </c>
      <c r="R48" s="1">
        <f aca="true" t="shared" si="29" ref="R48:R75">R$3*R$2*$C48/(1+R$2^2*$C48^2)</f>
        <v>0</v>
      </c>
      <c r="S48" s="1">
        <f aca="true" t="shared" si="30" ref="S48:S75">T$3*T$2^2*$C48^2/(1+T$2^2*$C48^2)</f>
        <v>7.278392753827464E-08</v>
      </c>
      <c r="T48" s="1">
        <f aca="true" t="shared" si="31" ref="T48:T75">T$3*T$2*$C48/(1+T$2^2*$C48^2)</f>
        <v>0.5731017916399577</v>
      </c>
      <c r="U48" s="1">
        <f aca="true" t="shared" si="32" ref="U48:U75">(E48-B48)^2/B48^2</f>
        <v>0.005844901649819543</v>
      </c>
    </row>
    <row r="49" spans="1:21" ht="12.75">
      <c r="A49" s="1">
        <v>9.92</v>
      </c>
      <c r="B49" s="1">
        <v>2.51</v>
      </c>
      <c r="C49" s="1">
        <f t="shared" si="16"/>
        <v>9.92</v>
      </c>
      <c r="E49" s="6">
        <f t="shared" si="17"/>
        <v>2.1631800387824396</v>
      </c>
      <c r="F49" s="6">
        <f t="shared" si="18"/>
        <v>16.48105680782949</v>
      </c>
      <c r="G49" s="1">
        <f t="shared" si="15"/>
        <v>2.0942337911936573</v>
      </c>
      <c r="H49" s="1">
        <f t="shared" si="19"/>
        <v>10.555613866903514</v>
      </c>
      <c r="I49" s="1">
        <f t="shared" si="20"/>
        <v>0.06653085234835689</v>
      </c>
      <c r="J49" s="1">
        <f t="shared" si="21"/>
        <v>3.3533695740099234</v>
      </c>
      <c r="K49" s="1">
        <f t="shared" si="22"/>
        <v>0.00233697841432524</v>
      </c>
      <c r="L49" s="1">
        <f t="shared" si="23"/>
        <v>1.1779125072203829</v>
      </c>
      <c r="M49" s="1">
        <f t="shared" si="24"/>
        <v>7.593538313238736E-05</v>
      </c>
      <c r="N49" s="1">
        <f t="shared" si="25"/>
        <v>0.3827388262721137</v>
      </c>
      <c r="O49" s="1">
        <f t="shared" si="26"/>
        <v>2.3038149860093506E-06</v>
      </c>
      <c r="P49" s="1">
        <f t="shared" si="27"/>
        <v>0.11611970695611645</v>
      </c>
      <c r="Q49" s="1">
        <f t="shared" si="28"/>
        <v>0</v>
      </c>
      <c r="R49" s="1">
        <f t="shared" si="29"/>
        <v>0</v>
      </c>
      <c r="S49" s="1">
        <f t="shared" si="30"/>
        <v>1.776279815711403E-07</v>
      </c>
      <c r="T49" s="1">
        <f t="shared" si="31"/>
        <v>0.8953023264674408</v>
      </c>
      <c r="U49" s="1">
        <f t="shared" si="32"/>
        <v>0.019092408929850316</v>
      </c>
    </row>
    <row r="50" spans="1:21" ht="12.75">
      <c r="A50" s="1">
        <v>15.5</v>
      </c>
      <c r="B50" s="1">
        <v>5.49</v>
      </c>
      <c r="C50" s="1">
        <f t="shared" si="16"/>
        <v>15.5</v>
      </c>
      <c r="E50" s="6">
        <f t="shared" si="17"/>
        <v>5.016451318669376</v>
      </c>
      <c r="F50" s="6">
        <f t="shared" si="18"/>
        <v>24.894935815251156</v>
      </c>
      <c r="G50" s="1">
        <f t="shared" si="15"/>
        <v>4.8482176207600585</v>
      </c>
      <c r="H50" s="1">
        <f t="shared" si="19"/>
        <v>15.639411679871154</v>
      </c>
      <c r="I50" s="1">
        <f t="shared" si="20"/>
        <v>0.1623367692549584</v>
      </c>
      <c r="J50" s="1">
        <f t="shared" si="21"/>
        <v>5.2366699759664</v>
      </c>
      <c r="K50" s="1">
        <f t="shared" si="22"/>
        <v>0.005705481335535656</v>
      </c>
      <c r="L50" s="1">
        <f t="shared" si="23"/>
        <v>1.8404778501727925</v>
      </c>
      <c r="M50" s="1">
        <f t="shared" si="24"/>
        <v>0.0001853891084570521</v>
      </c>
      <c r="N50" s="1">
        <f t="shared" si="25"/>
        <v>0.598029382119523</v>
      </c>
      <c r="O50" s="1">
        <f t="shared" si="26"/>
        <v>5.624548302495667E-06</v>
      </c>
      <c r="P50" s="1">
        <f t="shared" si="27"/>
        <v>0.1814370420159892</v>
      </c>
      <c r="Q50" s="1">
        <f t="shared" si="28"/>
        <v>0</v>
      </c>
      <c r="R50" s="1">
        <f t="shared" si="29"/>
        <v>0</v>
      </c>
      <c r="S50" s="1">
        <f t="shared" si="30"/>
        <v>4.3366206438264205E-07</v>
      </c>
      <c r="T50" s="1">
        <f t="shared" si="31"/>
        <v>1.3989098851052968</v>
      </c>
      <c r="U50" s="1">
        <f t="shared" si="32"/>
        <v>0.007440199388521367</v>
      </c>
    </row>
    <row r="51" spans="1:21" ht="12.75">
      <c r="A51" s="1">
        <v>24.9</v>
      </c>
      <c r="B51" s="1">
        <v>11.6</v>
      </c>
      <c r="C51" s="1">
        <f t="shared" si="16"/>
        <v>24.9</v>
      </c>
      <c r="E51" s="6">
        <f t="shared" si="17"/>
        <v>11.422357218623228</v>
      </c>
      <c r="F51" s="6">
        <f t="shared" si="18"/>
        <v>36.921690646419854</v>
      </c>
      <c r="G51" s="1">
        <f t="shared" si="15"/>
        <v>10.988833774231724</v>
      </c>
      <c r="H51" s="1">
        <f t="shared" si="19"/>
        <v>22.06593127355768</v>
      </c>
      <c r="I51" s="1">
        <f t="shared" si="20"/>
        <v>0.4183055422749887</v>
      </c>
      <c r="J51" s="1">
        <f t="shared" si="21"/>
        <v>8.399709684236724</v>
      </c>
      <c r="K51" s="1">
        <f t="shared" si="22"/>
        <v>0.014723836623576776</v>
      </c>
      <c r="L51" s="1">
        <f t="shared" si="23"/>
        <v>2.9565936995134092</v>
      </c>
      <c r="M51" s="1">
        <f t="shared" si="24"/>
        <v>0.0004784311495281762</v>
      </c>
      <c r="N51" s="1">
        <f t="shared" si="25"/>
        <v>0.9607051195344906</v>
      </c>
      <c r="O51" s="1">
        <f t="shared" si="26"/>
        <v>1.451519745154225E-05</v>
      </c>
      <c r="P51" s="1">
        <f t="shared" si="27"/>
        <v>0.29146982834422186</v>
      </c>
      <c r="Q51" s="1">
        <f t="shared" si="28"/>
        <v>0</v>
      </c>
      <c r="R51" s="1">
        <f t="shared" si="29"/>
        <v>0</v>
      </c>
      <c r="S51" s="1">
        <f t="shared" si="30"/>
        <v>1.1191459585341977E-06</v>
      </c>
      <c r="T51" s="1">
        <f t="shared" si="31"/>
        <v>2.247281041233329</v>
      </c>
      <c r="U51" s="1">
        <f t="shared" si="32"/>
        <v>0.0002345196029672677</v>
      </c>
    </row>
    <row r="52" spans="1:21" ht="12.75">
      <c r="A52" s="1">
        <v>39.9</v>
      </c>
      <c r="B52" s="1">
        <v>21.3</v>
      </c>
      <c r="C52" s="1">
        <f t="shared" si="16"/>
        <v>39.9</v>
      </c>
      <c r="E52" s="6">
        <f t="shared" si="17"/>
        <v>22.62285754468978</v>
      </c>
      <c r="F52" s="6">
        <f t="shared" si="18"/>
        <v>50.71253011660879</v>
      </c>
      <c r="G52" s="1">
        <f t="shared" si="15"/>
        <v>21.513843286057465</v>
      </c>
      <c r="H52" s="1">
        <f t="shared" si="19"/>
        <v>26.959703365986798</v>
      </c>
      <c r="I52" s="1">
        <f t="shared" si="20"/>
        <v>1.0699404683001092</v>
      </c>
      <c r="J52" s="1">
        <f t="shared" si="21"/>
        <v>13.407775291981318</v>
      </c>
      <c r="K52" s="1">
        <f t="shared" si="22"/>
        <v>0.037805170617702596</v>
      </c>
      <c r="L52" s="1">
        <f t="shared" si="23"/>
        <v>4.737490052343684</v>
      </c>
      <c r="M52" s="1">
        <f t="shared" si="24"/>
        <v>0.001228475150762638</v>
      </c>
      <c r="N52" s="1">
        <f t="shared" si="25"/>
        <v>1.539442544815336</v>
      </c>
      <c r="O52" s="1">
        <f t="shared" si="26"/>
        <v>3.7270914025555324E-05</v>
      </c>
      <c r="P52" s="1">
        <f t="shared" si="27"/>
        <v>0.467054060470618</v>
      </c>
      <c r="Q52" s="1">
        <f t="shared" si="28"/>
        <v>0</v>
      </c>
      <c r="R52" s="1">
        <f t="shared" si="29"/>
        <v>0</v>
      </c>
      <c r="S52" s="1">
        <f t="shared" si="30"/>
        <v>2.8736497112068127E-06</v>
      </c>
      <c r="T52" s="1">
        <f t="shared" si="31"/>
        <v>3.6010648010110424</v>
      </c>
      <c r="U52" s="1">
        <f t="shared" si="32"/>
        <v>0.003857153747146001</v>
      </c>
    </row>
    <row r="53" spans="1:21" ht="12.75">
      <c r="A53" s="1">
        <v>61.9</v>
      </c>
      <c r="B53" s="1">
        <v>32.9</v>
      </c>
      <c r="C53" s="1">
        <f t="shared" si="16"/>
        <v>61.9</v>
      </c>
      <c r="E53" s="6">
        <f t="shared" si="17"/>
        <v>36.110279343151824</v>
      </c>
      <c r="F53" s="6">
        <f t="shared" si="18"/>
        <v>63.69601806775621</v>
      </c>
      <c r="G53" s="1">
        <f t="shared" si="15"/>
        <v>33.46386021537001</v>
      </c>
      <c r="H53" s="1">
        <f t="shared" si="19"/>
        <v>27.03058175716479</v>
      </c>
      <c r="I53" s="1">
        <f t="shared" si="20"/>
        <v>2.552385455327141</v>
      </c>
      <c r="J53" s="1">
        <f t="shared" si="21"/>
        <v>20.617006908942987</v>
      </c>
      <c r="K53" s="1">
        <f t="shared" si="22"/>
        <v>0.09098039278541735</v>
      </c>
      <c r="L53" s="1">
        <f t="shared" si="23"/>
        <v>7.348981646641144</v>
      </c>
      <c r="M53" s="1">
        <f t="shared" si="24"/>
        <v>0.0029566607343342478</v>
      </c>
      <c r="N53" s="1">
        <f t="shared" si="25"/>
        <v>2.3882558435656285</v>
      </c>
      <c r="O53" s="1">
        <f t="shared" si="26"/>
        <v>8.970270639639852E-05</v>
      </c>
      <c r="P53" s="1">
        <f t="shared" si="27"/>
        <v>0.7245775960936874</v>
      </c>
      <c r="Q53" s="1">
        <f t="shared" si="28"/>
        <v>0</v>
      </c>
      <c r="R53" s="1">
        <f t="shared" si="29"/>
        <v>0</v>
      </c>
      <c r="S53" s="1">
        <f t="shared" si="30"/>
        <v>6.916228522400784E-06</v>
      </c>
      <c r="T53" s="1">
        <f t="shared" si="31"/>
        <v>5.586614315347966</v>
      </c>
      <c r="U53" s="1">
        <f t="shared" si="32"/>
        <v>0.00952124745804946</v>
      </c>
    </row>
    <row r="54" spans="1:21" ht="12.75">
      <c r="A54" s="1">
        <v>96.2</v>
      </c>
      <c r="B54" s="1">
        <v>48.1</v>
      </c>
      <c r="C54" s="1">
        <f t="shared" si="16"/>
        <v>96.2</v>
      </c>
      <c r="E54" s="6">
        <f t="shared" si="17"/>
        <v>49.79972677477321</v>
      </c>
      <c r="F54" s="6">
        <f t="shared" si="18"/>
        <v>78.93808363929855</v>
      </c>
      <c r="G54" s="1">
        <f t="shared" si="15"/>
        <v>43.53685930206894</v>
      </c>
      <c r="H54" s="1">
        <f t="shared" si="19"/>
        <v>22.628305250555584</v>
      </c>
      <c r="I54" s="1">
        <f t="shared" si="20"/>
        <v>6.035796775802538</v>
      </c>
      <c r="J54" s="1">
        <f t="shared" si="21"/>
        <v>31.371085113318816</v>
      </c>
      <c r="K54" s="1">
        <f t="shared" si="22"/>
        <v>0.21969616396852698</v>
      </c>
      <c r="L54" s="1">
        <f t="shared" si="23"/>
        <v>11.418719540983732</v>
      </c>
      <c r="M54" s="1">
        <f t="shared" si="24"/>
        <v>0.007141170425529463</v>
      </c>
      <c r="N54" s="1">
        <f t="shared" si="25"/>
        <v>3.7116270402959786</v>
      </c>
      <c r="O54" s="1">
        <f t="shared" si="26"/>
        <v>0.0002166578269124661</v>
      </c>
      <c r="P54" s="1">
        <f t="shared" si="27"/>
        <v>1.1260801814577237</v>
      </c>
      <c r="Q54" s="1">
        <f t="shared" si="28"/>
        <v>0</v>
      </c>
      <c r="R54" s="1">
        <f t="shared" si="29"/>
        <v>0</v>
      </c>
      <c r="S54" s="1">
        <f t="shared" si="30"/>
        <v>1.6704680770409274E-05</v>
      </c>
      <c r="T54" s="1">
        <f t="shared" si="31"/>
        <v>8.68226651268673</v>
      </c>
      <c r="U54" s="1">
        <f t="shared" si="32"/>
        <v>0.001248728657328133</v>
      </c>
    </row>
    <row r="55" spans="1:21" ht="12.75">
      <c r="A55" s="1">
        <v>147</v>
      </c>
      <c r="B55" s="1">
        <v>66.2</v>
      </c>
      <c r="C55" s="1">
        <f t="shared" si="16"/>
        <v>147</v>
      </c>
      <c r="E55" s="6">
        <f t="shared" si="17"/>
        <v>63.546171469738105</v>
      </c>
      <c r="F55" s="6">
        <f t="shared" si="18"/>
        <v>100.71437648930001</v>
      </c>
      <c r="G55" s="1">
        <f t="shared" si="15"/>
        <v>49.56377402979038</v>
      </c>
      <c r="H55" s="1">
        <f t="shared" si="19"/>
        <v>16.858426540745025</v>
      </c>
      <c r="I55" s="1">
        <f t="shared" si="20"/>
        <v>13.452443616269269</v>
      </c>
      <c r="J55" s="1">
        <f t="shared" si="21"/>
        <v>45.7566109396914</v>
      </c>
      <c r="K55" s="1">
        <f t="shared" si="22"/>
        <v>0.5127344652582162</v>
      </c>
      <c r="L55" s="1">
        <f t="shared" si="23"/>
        <v>17.439947797898512</v>
      </c>
      <c r="M55" s="1">
        <f t="shared" si="24"/>
        <v>0.01667445995019085</v>
      </c>
      <c r="N55" s="1">
        <f t="shared" si="25"/>
        <v>5.671585017071717</v>
      </c>
      <c r="O55" s="1">
        <f t="shared" si="26"/>
        <v>0.0005058932523618081</v>
      </c>
      <c r="P55" s="1">
        <f t="shared" si="27"/>
        <v>1.7207253481694151</v>
      </c>
      <c r="Q55" s="1">
        <f t="shared" si="28"/>
        <v>0</v>
      </c>
      <c r="R55" s="1">
        <f t="shared" si="29"/>
        <v>0</v>
      </c>
      <c r="S55" s="1">
        <f t="shared" si="30"/>
        <v>3.900521768642837E-05</v>
      </c>
      <c r="T55" s="1">
        <f t="shared" si="31"/>
        <v>13.267080845723932</v>
      </c>
      <c r="U55" s="1">
        <f t="shared" si="32"/>
        <v>0.0016070512928943743</v>
      </c>
    </row>
    <row r="56" spans="1:21" ht="12.75">
      <c r="A56" s="1">
        <v>238</v>
      </c>
      <c r="B56" s="1">
        <v>89.6</v>
      </c>
      <c r="C56" s="1">
        <f t="shared" si="16"/>
        <v>238</v>
      </c>
      <c r="E56" s="6">
        <f t="shared" si="17"/>
        <v>85.58198110680225</v>
      </c>
      <c r="F56" s="6">
        <f t="shared" si="18"/>
        <v>138.3892163294324</v>
      </c>
      <c r="G56" s="1">
        <f t="shared" si="15"/>
        <v>52.960504883478755</v>
      </c>
      <c r="H56" s="1">
        <f t="shared" si="19"/>
        <v>11.126156488125787</v>
      </c>
      <c r="I56" s="1">
        <f t="shared" si="20"/>
        <v>31.23418010433542</v>
      </c>
      <c r="J56" s="1">
        <f t="shared" si="21"/>
        <v>65.6180254292761</v>
      </c>
      <c r="K56" s="1">
        <f t="shared" si="22"/>
        <v>1.34215936586192</v>
      </c>
      <c r="L56" s="1">
        <f t="shared" si="23"/>
        <v>28.196625333233616</v>
      </c>
      <c r="M56" s="1">
        <f t="shared" si="24"/>
        <v>0.04370840267397204</v>
      </c>
      <c r="N56" s="1">
        <f t="shared" si="25"/>
        <v>9.182437536548747</v>
      </c>
      <c r="O56" s="1">
        <f t="shared" si="26"/>
        <v>0.0013261054824821566</v>
      </c>
      <c r="P56" s="1">
        <f t="shared" si="27"/>
        <v>2.785935887567555</v>
      </c>
      <c r="Q56" s="1">
        <f t="shared" si="28"/>
        <v>0</v>
      </c>
      <c r="R56" s="1">
        <f t="shared" si="29"/>
        <v>0</v>
      </c>
      <c r="S56" s="1">
        <f t="shared" si="30"/>
        <v>0.00010224496971627958</v>
      </c>
      <c r="T56" s="1">
        <f t="shared" si="31"/>
        <v>21.48003565468058</v>
      </c>
      <c r="U56" s="1">
        <f t="shared" si="32"/>
        <v>0.0020109808257550996</v>
      </c>
    </row>
    <row r="57" spans="1:21" ht="12.75">
      <c r="A57" s="1">
        <v>384</v>
      </c>
      <c r="B57" s="1">
        <v>119</v>
      </c>
      <c r="C57" s="1">
        <f t="shared" si="16"/>
        <v>384</v>
      </c>
      <c r="E57" s="6">
        <f t="shared" si="17"/>
        <v>120.7060932855994</v>
      </c>
      <c r="F57" s="6">
        <f t="shared" si="18"/>
        <v>188.05761949198092</v>
      </c>
      <c r="G57" s="1">
        <f t="shared" si="15"/>
        <v>54.376030080393214</v>
      </c>
      <c r="H57" s="1">
        <f t="shared" si="19"/>
        <v>7.080212250051199</v>
      </c>
      <c r="I57" s="1">
        <f t="shared" si="20"/>
        <v>62.731266940496916</v>
      </c>
      <c r="J57" s="1">
        <f t="shared" si="21"/>
        <v>81.68133716210536</v>
      </c>
      <c r="K57" s="1">
        <f t="shared" si="22"/>
        <v>3.4813001327975317</v>
      </c>
      <c r="L57" s="1">
        <f t="shared" si="23"/>
        <v>45.32942881246786</v>
      </c>
      <c r="M57" s="1">
        <f t="shared" si="24"/>
        <v>0.11377784271519518</v>
      </c>
      <c r="N57" s="1">
        <f t="shared" si="25"/>
        <v>14.814823270207707</v>
      </c>
      <c r="O57" s="1">
        <f t="shared" si="26"/>
        <v>0.0034521244791083615</v>
      </c>
      <c r="P57" s="1">
        <f t="shared" si="27"/>
        <v>4.494953748839011</v>
      </c>
      <c r="Q57" s="1">
        <f t="shared" si="28"/>
        <v>0</v>
      </c>
      <c r="R57" s="1">
        <f t="shared" si="29"/>
        <v>0</v>
      </c>
      <c r="S57" s="1">
        <f t="shared" si="30"/>
        <v>0.00026616471742701905</v>
      </c>
      <c r="T57" s="1">
        <f t="shared" si="31"/>
        <v>34.656864248309766</v>
      </c>
      <c r="U57" s="1">
        <f t="shared" si="32"/>
        <v>0.0002055472282442861</v>
      </c>
    </row>
    <row r="58" spans="1:21" ht="12.75">
      <c r="A58" s="1">
        <v>599</v>
      </c>
      <c r="B58" s="1">
        <v>158</v>
      </c>
      <c r="C58" s="1">
        <f t="shared" si="16"/>
        <v>599</v>
      </c>
      <c r="E58" s="6">
        <f t="shared" si="17"/>
        <v>163.25421476857508</v>
      </c>
      <c r="F58" s="6">
        <f t="shared" si="18"/>
        <v>242.06671037120475</v>
      </c>
      <c r="G58" s="1">
        <f t="shared" si="15"/>
        <v>54.91530208007972</v>
      </c>
      <c r="H58" s="1">
        <f t="shared" si="19"/>
        <v>4.583915031726186</v>
      </c>
      <c r="I58" s="1">
        <f t="shared" si="20"/>
        <v>99.65267365008616</v>
      </c>
      <c r="J58" s="1">
        <f t="shared" si="21"/>
        <v>83.18253226217544</v>
      </c>
      <c r="K58" s="1">
        <f t="shared" si="22"/>
        <v>8.400362045079886</v>
      </c>
      <c r="L58" s="1">
        <f t="shared" si="23"/>
        <v>70.11988351485715</v>
      </c>
      <c r="M58" s="1">
        <f t="shared" si="24"/>
        <v>0.2768293802454982</v>
      </c>
      <c r="N58" s="1">
        <f t="shared" si="25"/>
        <v>23.107627733347094</v>
      </c>
      <c r="O58" s="1">
        <f t="shared" si="26"/>
        <v>0.008399961128205395</v>
      </c>
      <c r="P58" s="1">
        <f t="shared" si="27"/>
        <v>7.011653696331715</v>
      </c>
      <c r="Q58" s="1">
        <f t="shared" si="28"/>
        <v>0</v>
      </c>
      <c r="R58" s="1">
        <f t="shared" si="29"/>
        <v>0</v>
      </c>
      <c r="S58" s="1">
        <f t="shared" si="30"/>
        <v>0.0006476519556305506</v>
      </c>
      <c r="T58" s="1">
        <f t="shared" si="31"/>
        <v>54.06109813276716</v>
      </c>
      <c r="U58" s="1">
        <f t="shared" si="32"/>
        <v>0.0011058633566060126</v>
      </c>
    </row>
    <row r="59" spans="1:21" ht="12.75">
      <c r="A59" s="1">
        <v>933</v>
      </c>
      <c r="B59" s="1">
        <v>205</v>
      </c>
      <c r="C59" s="1">
        <f t="shared" si="16"/>
        <v>933</v>
      </c>
      <c r="E59" s="6">
        <f t="shared" si="17"/>
        <v>207.17104513246483</v>
      </c>
      <c r="F59" s="6">
        <f t="shared" si="18"/>
        <v>311.52192479333996</v>
      </c>
      <c r="G59" s="1">
        <f t="shared" si="15"/>
        <v>55.139574671607406</v>
      </c>
      <c r="H59" s="1">
        <f t="shared" si="19"/>
        <v>2.9549611292394107</v>
      </c>
      <c r="I59" s="1">
        <f t="shared" si="20"/>
        <v>131.36097330773427</v>
      </c>
      <c r="J59" s="1">
        <f t="shared" si="21"/>
        <v>70.39709180478795</v>
      </c>
      <c r="K59" s="1">
        <f t="shared" si="22"/>
        <v>19.9770669278827</v>
      </c>
      <c r="L59" s="1">
        <f t="shared" si="23"/>
        <v>107.05823648383013</v>
      </c>
      <c r="M59" s="1">
        <f t="shared" si="24"/>
        <v>0.6714798050920388</v>
      </c>
      <c r="N59" s="1">
        <f t="shared" si="25"/>
        <v>35.98498419571483</v>
      </c>
      <c r="O59" s="1">
        <f t="shared" si="26"/>
        <v>0.020379148320603627</v>
      </c>
      <c r="P59" s="1">
        <f t="shared" si="27"/>
        <v>10.921301350805798</v>
      </c>
      <c r="Q59" s="1">
        <f t="shared" si="28"/>
        <v>0</v>
      </c>
      <c r="R59" s="1">
        <f t="shared" si="29"/>
        <v>0</v>
      </c>
      <c r="S59" s="1">
        <f t="shared" si="30"/>
        <v>0.0015712718278084279</v>
      </c>
      <c r="T59" s="1">
        <f t="shared" si="31"/>
        <v>84.20534982896183</v>
      </c>
      <c r="U59" s="1">
        <f t="shared" si="32"/>
        <v>0.00011215792902318179</v>
      </c>
    </row>
    <row r="60" spans="1:21" ht="12.75">
      <c r="A60" s="1">
        <v>1480</v>
      </c>
      <c r="B60" s="1">
        <v>272</v>
      </c>
      <c r="C60" s="1">
        <f t="shared" si="16"/>
        <v>1480</v>
      </c>
      <c r="E60" s="6">
        <f t="shared" si="17"/>
        <v>256.57223276956165</v>
      </c>
      <c r="F60" s="6">
        <f t="shared" si="18"/>
        <v>422.668437260141</v>
      </c>
      <c r="G60" s="1">
        <f t="shared" si="15"/>
        <v>55.234890703441394</v>
      </c>
      <c r="H60" s="1">
        <f t="shared" si="19"/>
        <v>1.866043604845993</v>
      </c>
      <c r="I60" s="1">
        <f t="shared" si="20"/>
        <v>151.76550871614728</v>
      </c>
      <c r="J60" s="1">
        <f t="shared" si="21"/>
        <v>51.27213132302274</v>
      </c>
      <c r="K60" s="1">
        <f t="shared" si="22"/>
        <v>47.82785556911534</v>
      </c>
      <c r="L60" s="1">
        <f t="shared" si="23"/>
        <v>161.58059313890317</v>
      </c>
      <c r="M60" s="1">
        <f t="shared" si="24"/>
        <v>1.6887444986242879</v>
      </c>
      <c r="N60" s="1">
        <f t="shared" si="25"/>
        <v>57.05217900757729</v>
      </c>
      <c r="O60" s="1">
        <f t="shared" si="26"/>
        <v>0.051279511640236385</v>
      </c>
      <c r="P60" s="1">
        <f t="shared" si="27"/>
        <v>17.324159337917695</v>
      </c>
      <c r="Q60" s="1">
        <f t="shared" si="28"/>
        <v>0</v>
      </c>
      <c r="R60" s="1">
        <f t="shared" si="29"/>
        <v>0</v>
      </c>
      <c r="S60" s="1">
        <f t="shared" si="30"/>
        <v>0.003953770593097073</v>
      </c>
      <c r="T60" s="1">
        <f t="shared" si="31"/>
        <v>133.57333084787408</v>
      </c>
      <c r="U60" s="1">
        <f t="shared" si="32"/>
        <v>0.003217128050883804</v>
      </c>
    </row>
    <row r="61" spans="1:21" ht="12.75">
      <c r="A61" s="1">
        <v>2310</v>
      </c>
      <c r="B61" s="1">
        <v>340</v>
      </c>
      <c r="C61" s="1">
        <f t="shared" si="16"/>
        <v>2310</v>
      </c>
      <c r="E61" s="6">
        <f t="shared" si="17"/>
        <v>325.46817229531734</v>
      </c>
      <c r="F61" s="6">
        <f t="shared" si="18"/>
        <v>586.660527192567</v>
      </c>
      <c r="G61" s="1">
        <f t="shared" si="15"/>
        <v>55.272037382800114</v>
      </c>
      <c r="H61" s="1">
        <f t="shared" si="19"/>
        <v>1.196364445515154</v>
      </c>
      <c r="I61" s="1">
        <f t="shared" si="20"/>
        <v>161.51985695497274</v>
      </c>
      <c r="J61" s="1">
        <f t="shared" si="21"/>
        <v>34.96100799891185</v>
      </c>
      <c r="K61" s="1">
        <f t="shared" si="22"/>
        <v>104.4328878035952</v>
      </c>
      <c r="L61" s="1">
        <f t="shared" si="23"/>
        <v>226.0452116960935</v>
      </c>
      <c r="M61" s="1">
        <f t="shared" si="24"/>
        <v>4.108836248585931</v>
      </c>
      <c r="N61" s="1">
        <f t="shared" si="25"/>
        <v>88.93584953649199</v>
      </c>
      <c r="O61" s="1">
        <f t="shared" si="26"/>
        <v>0.12492200468985058</v>
      </c>
      <c r="P61" s="1">
        <f t="shared" si="27"/>
        <v>27.03939495451311</v>
      </c>
      <c r="Q61" s="1">
        <f t="shared" si="28"/>
        <v>0</v>
      </c>
      <c r="R61" s="1">
        <f t="shared" si="29"/>
        <v>0</v>
      </c>
      <c r="S61" s="1">
        <f t="shared" si="30"/>
        <v>0.009631900673520115</v>
      </c>
      <c r="T61" s="1">
        <f t="shared" si="31"/>
        <v>208.48269856104142</v>
      </c>
      <c r="U61" s="1">
        <f t="shared" si="32"/>
        <v>0.0018267648480846225</v>
      </c>
    </row>
    <row r="62" spans="1:21" ht="12.75">
      <c r="A62" s="1">
        <v>3730</v>
      </c>
      <c r="B62" s="1">
        <v>469</v>
      </c>
      <c r="C62" s="1">
        <f t="shared" si="16"/>
        <v>3730</v>
      </c>
      <c r="E62" s="6">
        <f t="shared" si="17"/>
        <v>444.6919512328652</v>
      </c>
      <c r="F62" s="6">
        <f t="shared" si="18"/>
        <v>830.9735286099865</v>
      </c>
      <c r="G62" s="1">
        <f t="shared" si="15"/>
        <v>55.28799805251734</v>
      </c>
      <c r="H62" s="1">
        <f t="shared" si="19"/>
        <v>0.7411259792562646</v>
      </c>
      <c r="I62" s="1">
        <f t="shared" si="20"/>
        <v>166.10248981031293</v>
      </c>
      <c r="J62" s="1">
        <f t="shared" si="21"/>
        <v>22.265749304331496</v>
      </c>
      <c r="K62" s="1">
        <f t="shared" si="22"/>
        <v>212.27416465028298</v>
      </c>
      <c r="L62" s="1">
        <f t="shared" si="23"/>
        <v>284.549818566063</v>
      </c>
      <c r="M62" s="1">
        <f t="shared" si="24"/>
        <v>10.676485315592368</v>
      </c>
      <c r="N62" s="1">
        <f t="shared" si="25"/>
        <v>143.11642514198886</v>
      </c>
      <c r="O62" s="1">
        <f t="shared" si="26"/>
        <v>0.3256999935374814</v>
      </c>
      <c r="P62" s="1">
        <f t="shared" si="27"/>
        <v>43.6595165599841</v>
      </c>
      <c r="Q62" s="1">
        <f t="shared" si="28"/>
        <v>0</v>
      </c>
      <c r="R62" s="1">
        <f t="shared" si="29"/>
        <v>0</v>
      </c>
      <c r="S62" s="1">
        <f t="shared" si="30"/>
        <v>0.02511341062215386</v>
      </c>
      <c r="T62" s="1">
        <f t="shared" si="31"/>
        <v>336.6408930583627</v>
      </c>
      <c r="U62" s="1">
        <f t="shared" si="32"/>
        <v>0.0026863000025704672</v>
      </c>
    </row>
    <row r="63" spans="1:21" ht="12.75">
      <c r="A63" s="1">
        <v>4930</v>
      </c>
      <c r="B63" s="1">
        <v>540</v>
      </c>
      <c r="C63" s="1">
        <f t="shared" si="16"/>
        <v>4930</v>
      </c>
      <c r="E63" s="6">
        <f t="shared" si="17"/>
        <v>534.5141134507303</v>
      </c>
      <c r="F63" s="6">
        <f t="shared" si="18"/>
        <v>1005.3867775342798</v>
      </c>
      <c r="G63" s="1">
        <f t="shared" si="15"/>
        <v>55.29224536134249</v>
      </c>
      <c r="H63" s="1">
        <f t="shared" si="19"/>
        <v>0.5607732795268</v>
      </c>
      <c r="I63" s="1">
        <f t="shared" si="20"/>
        <v>167.36565298392023</v>
      </c>
      <c r="J63" s="1">
        <f t="shared" si="21"/>
        <v>16.974204156584207</v>
      </c>
      <c r="K63" s="1">
        <f t="shared" si="22"/>
        <v>292.66907242053196</v>
      </c>
      <c r="L63" s="1">
        <f t="shared" si="23"/>
        <v>296.82461705936305</v>
      </c>
      <c r="M63" s="1">
        <f t="shared" si="24"/>
        <v>18.57431892572467</v>
      </c>
      <c r="N63" s="1">
        <f t="shared" si="25"/>
        <v>188.38051648807982</v>
      </c>
      <c r="O63" s="1">
        <f t="shared" si="26"/>
        <v>0.5689523210999873</v>
      </c>
      <c r="P63" s="1">
        <f t="shared" si="27"/>
        <v>57.70307516227051</v>
      </c>
      <c r="Q63" s="1">
        <f t="shared" si="28"/>
        <v>0</v>
      </c>
      <c r="R63" s="1">
        <f t="shared" si="29"/>
        <v>0</v>
      </c>
      <c r="S63" s="1">
        <f t="shared" si="30"/>
        <v>0.0438714381109017</v>
      </c>
      <c r="T63" s="1">
        <f t="shared" si="31"/>
        <v>444.9435913884554</v>
      </c>
      <c r="U63" s="1">
        <f t="shared" si="32"/>
        <v>0.00010320627994327264</v>
      </c>
    </row>
    <row r="64" spans="1:21" ht="12.75">
      <c r="A64" s="1">
        <v>6050</v>
      </c>
      <c r="B64" s="1">
        <v>576</v>
      </c>
      <c r="C64" s="1">
        <f t="shared" si="16"/>
        <v>6050</v>
      </c>
      <c r="E64" s="6">
        <f t="shared" si="17"/>
        <v>604.7589213951868</v>
      </c>
      <c r="F64" s="6">
        <f t="shared" si="18"/>
        <v>1152.7685038794689</v>
      </c>
      <c r="G64" s="1">
        <f t="shared" si="15"/>
        <v>55.29415605185998</v>
      </c>
      <c r="H64" s="1">
        <f t="shared" si="19"/>
        <v>0.45697649629636344</v>
      </c>
      <c r="I64" s="1">
        <f t="shared" si="20"/>
        <v>167.94012107972404</v>
      </c>
      <c r="J64" s="1">
        <f t="shared" si="21"/>
        <v>13.879348849563973</v>
      </c>
      <c r="K64" s="1">
        <f t="shared" si="22"/>
        <v>352.764997750036</v>
      </c>
      <c r="L64" s="1">
        <f t="shared" si="23"/>
        <v>291.5413204545752</v>
      </c>
      <c r="M64" s="1">
        <f t="shared" si="24"/>
        <v>27.836793204370093</v>
      </c>
      <c r="N64" s="1">
        <f t="shared" si="25"/>
        <v>230.05614218487682</v>
      </c>
      <c r="O64" s="1">
        <f t="shared" si="26"/>
        <v>0.8567841500741742</v>
      </c>
      <c r="P64" s="1">
        <f t="shared" si="27"/>
        <v>70.80860744414662</v>
      </c>
      <c r="Q64" s="1">
        <f t="shared" si="28"/>
        <v>0</v>
      </c>
      <c r="R64" s="1">
        <f t="shared" si="29"/>
        <v>0</v>
      </c>
      <c r="S64" s="1">
        <f t="shared" si="30"/>
        <v>0.06606915912245119</v>
      </c>
      <c r="T64" s="1">
        <f t="shared" si="31"/>
        <v>546.0261084500097</v>
      </c>
      <c r="U64" s="1">
        <f t="shared" si="32"/>
        <v>0.0024928733838931487</v>
      </c>
    </row>
    <row r="65" spans="1:21" ht="12.75">
      <c r="A65" s="1">
        <v>7700</v>
      </c>
      <c r="B65" s="1">
        <v>638</v>
      </c>
      <c r="C65" s="1">
        <f t="shared" si="16"/>
        <v>7700</v>
      </c>
      <c r="E65" s="6">
        <f t="shared" si="17"/>
        <v>687.4761200551295</v>
      </c>
      <c r="F65" s="6">
        <f t="shared" si="18"/>
        <v>1357.7300235986972</v>
      </c>
      <c r="G65" s="1">
        <f t="shared" si="15"/>
        <v>55.295601143449225</v>
      </c>
      <c r="H65" s="1">
        <f t="shared" si="19"/>
        <v>0.35906234508733265</v>
      </c>
      <c r="I65" s="1">
        <f t="shared" si="20"/>
        <v>168.37720168256135</v>
      </c>
      <c r="J65" s="1">
        <f t="shared" si="21"/>
        <v>10.933584524841647</v>
      </c>
      <c r="K65" s="1">
        <f t="shared" si="22"/>
        <v>417.61729053118785</v>
      </c>
      <c r="L65" s="1">
        <f t="shared" si="23"/>
        <v>271.18005878648563</v>
      </c>
      <c r="M65" s="1">
        <f t="shared" si="24"/>
        <v>44.69128279314838</v>
      </c>
      <c r="N65" s="1">
        <f t="shared" si="25"/>
        <v>290.20313502044405</v>
      </c>
      <c r="O65" s="1">
        <f t="shared" si="26"/>
        <v>1.3877227884977852</v>
      </c>
      <c r="P65" s="1">
        <f t="shared" si="27"/>
        <v>90.11186938297304</v>
      </c>
      <c r="Q65" s="1">
        <f t="shared" si="28"/>
        <v>0</v>
      </c>
      <c r="R65" s="1">
        <f t="shared" si="29"/>
        <v>0</v>
      </c>
      <c r="S65" s="1">
        <f t="shared" si="30"/>
        <v>0.10702111628498531</v>
      </c>
      <c r="T65" s="1">
        <f t="shared" si="31"/>
        <v>694.9423135388655</v>
      </c>
      <c r="U65" s="1">
        <f t="shared" si="32"/>
        <v>0.006013812894206987</v>
      </c>
    </row>
    <row r="66" spans="1:21" ht="12.75">
      <c r="A66" s="1">
        <v>9800</v>
      </c>
      <c r="B66" s="1">
        <v>721</v>
      </c>
      <c r="C66" s="1">
        <f t="shared" si="16"/>
        <v>9800</v>
      </c>
      <c r="E66" s="6">
        <f t="shared" si="17"/>
        <v>768.8150451832421</v>
      </c>
      <c r="F66" s="6">
        <f t="shared" si="18"/>
        <v>1612.4983447340485</v>
      </c>
      <c r="G66" s="1">
        <f t="shared" si="15"/>
        <v>55.29649330402763</v>
      </c>
      <c r="H66" s="1">
        <f t="shared" si="19"/>
        <v>0.28212496583687563</v>
      </c>
      <c r="I66" s="1">
        <f t="shared" si="20"/>
        <v>168.6481696805382</v>
      </c>
      <c r="J66" s="1">
        <f t="shared" si="21"/>
        <v>8.604498453088684</v>
      </c>
      <c r="K66" s="1">
        <f t="shared" si="22"/>
        <v>471.0817841857667</v>
      </c>
      <c r="L66" s="1">
        <f t="shared" si="23"/>
        <v>240.34784907437077</v>
      </c>
      <c r="M66" s="1">
        <f t="shared" si="24"/>
        <v>71.36769026651221</v>
      </c>
      <c r="N66" s="1">
        <f t="shared" si="25"/>
        <v>364.1208687066949</v>
      </c>
      <c r="O66" s="1">
        <f t="shared" si="26"/>
        <v>2.247551230004802</v>
      </c>
      <c r="P66" s="1">
        <f t="shared" si="27"/>
        <v>114.67098112269396</v>
      </c>
      <c r="Q66" s="1">
        <f t="shared" si="28"/>
        <v>0</v>
      </c>
      <c r="R66" s="1">
        <f t="shared" si="29"/>
        <v>0</v>
      </c>
      <c r="S66" s="1">
        <f t="shared" si="30"/>
        <v>0.17335651639262722</v>
      </c>
      <c r="T66" s="1">
        <f t="shared" si="31"/>
        <v>884.4720224113632</v>
      </c>
      <c r="U66" s="1">
        <f t="shared" si="32"/>
        <v>0.004398034294862243</v>
      </c>
    </row>
    <row r="67" spans="1:21" ht="12.75">
      <c r="A67" s="1">
        <v>12200</v>
      </c>
      <c r="B67" s="1">
        <v>846</v>
      </c>
      <c r="C67" s="1">
        <f t="shared" si="16"/>
        <v>12200</v>
      </c>
      <c r="E67" s="6">
        <f t="shared" si="17"/>
        <v>844.5774647785537</v>
      </c>
      <c r="F67" s="6">
        <f t="shared" si="18"/>
        <v>1903.5341189961966</v>
      </c>
      <c r="G67" s="1">
        <f t="shared" si="15"/>
        <v>55.29700391767094</v>
      </c>
      <c r="H67" s="1">
        <f t="shared" si="19"/>
        <v>0.2266270652363563</v>
      </c>
      <c r="I67" s="1">
        <f t="shared" si="20"/>
        <v>168.80364265136495</v>
      </c>
      <c r="J67" s="1">
        <f t="shared" si="21"/>
        <v>6.918182075875614</v>
      </c>
      <c r="K67" s="1">
        <f t="shared" si="22"/>
        <v>508.32681841594894</v>
      </c>
      <c r="L67" s="1">
        <f t="shared" si="23"/>
        <v>208.330663285225</v>
      </c>
      <c r="M67" s="1">
        <f t="shared" si="24"/>
        <v>108.39888256453757</v>
      </c>
      <c r="N67" s="1">
        <f t="shared" si="25"/>
        <v>444.2577154284326</v>
      </c>
      <c r="O67" s="1">
        <f t="shared" si="26"/>
        <v>3.48245434528573</v>
      </c>
      <c r="P67" s="1">
        <f t="shared" si="27"/>
        <v>142.72353874121842</v>
      </c>
      <c r="Q67" s="1">
        <f t="shared" si="28"/>
        <v>0</v>
      </c>
      <c r="R67" s="1">
        <f t="shared" si="29"/>
        <v>0</v>
      </c>
      <c r="S67" s="1">
        <f t="shared" si="30"/>
        <v>0.268662883745651</v>
      </c>
      <c r="T67" s="1">
        <f t="shared" si="31"/>
        <v>1101.0773924002087</v>
      </c>
      <c r="U67" s="1">
        <f t="shared" si="32"/>
        <v>2.8273874780713332E-06</v>
      </c>
    </row>
    <row r="68" spans="1:21" ht="12.75">
      <c r="A68" s="1">
        <v>15300</v>
      </c>
      <c r="B68" s="1">
        <v>919</v>
      </c>
      <c r="C68" s="1">
        <f t="shared" si="16"/>
        <v>15300</v>
      </c>
      <c r="E68" s="6">
        <f t="shared" si="17"/>
        <v>931.6921887308115</v>
      </c>
      <c r="F68" s="6">
        <f t="shared" si="18"/>
        <v>2280.559946605746</v>
      </c>
      <c r="G68" s="1">
        <f t="shared" si="15"/>
        <v>55.29734216068563</v>
      </c>
      <c r="H68" s="1">
        <f t="shared" si="19"/>
        <v>0.18071026849897262</v>
      </c>
      <c r="I68" s="1">
        <f t="shared" si="20"/>
        <v>168.90678811290684</v>
      </c>
      <c r="J68" s="1">
        <f t="shared" si="21"/>
        <v>5.51982967689238</v>
      </c>
      <c r="K68" s="1">
        <f t="shared" si="22"/>
        <v>536.4203998049488</v>
      </c>
      <c r="L68" s="1">
        <f t="shared" si="23"/>
        <v>175.3007842499833</v>
      </c>
      <c r="M68" s="1">
        <f t="shared" si="24"/>
        <v>165.16990734743186</v>
      </c>
      <c r="N68" s="1">
        <f t="shared" si="25"/>
        <v>539.7709390438949</v>
      </c>
      <c r="O68" s="1">
        <f t="shared" si="26"/>
        <v>5.475208357301149</v>
      </c>
      <c r="P68" s="1">
        <f t="shared" si="27"/>
        <v>178.92837768958</v>
      </c>
      <c r="Q68" s="1">
        <f t="shared" si="28"/>
        <v>0</v>
      </c>
      <c r="R68" s="1">
        <f t="shared" si="29"/>
        <v>0</v>
      </c>
      <c r="S68" s="1">
        <f t="shared" si="30"/>
        <v>0.4225429475371304</v>
      </c>
      <c r="T68" s="1">
        <f t="shared" si="31"/>
        <v>1380.8593056768966</v>
      </c>
      <c r="U68" s="1">
        <f t="shared" si="32"/>
        <v>0.00019074010613625103</v>
      </c>
    </row>
    <row r="69" spans="1:21" ht="12.75">
      <c r="A69" s="1">
        <v>19100</v>
      </c>
      <c r="B69" s="1">
        <v>1100</v>
      </c>
      <c r="C69" s="1">
        <f t="shared" si="16"/>
        <v>19100</v>
      </c>
      <c r="E69" s="6">
        <f t="shared" si="17"/>
        <v>1034.7455979296815</v>
      </c>
      <c r="F69" s="6">
        <f t="shared" si="18"/>
        <v>2740.1756291225283</v>
      </c>
      <c r="G69" s="1">
        <f t="shared" si="15"/>
        <v>55.29755376948994</v>
      </c>
      <c r="H69" s="1">
        <f t="shared" si="19"/>
        <v>0.1447579941609684</v>
      </c>
      <c r="I69" s="1">
        <f t="shared" si="20"/>
        <v>168.97138060494265</v>
      </c>
      <c r="J69" s="1">
        <f t="shared" si="21"/>
        <v>4.423334570810018</v>
      </c>
      <c r="K69" s="1">
        <f t="shared" si="22"/>
        <v>555.6314672020853</v>
      </c>
      <c r="L69" s="1">
        <f t="shared" si="23"/>
        <v>145.45326366546738</v>
      </c>
      <c r="M69" s="1">
        <f t="shared" si="24"/>
        <v>245.65849140575932</v>
      </c>
      <c r="N69" s="1">
        <f t="shared" si="25"/>
        <v>643.0850560360192</v>
      </c>
      <c r="O69" s="1">
        <f t="shared" si="26"/>
        <v>8.528206572288122</v>
      </c>
      <c r="P69" s="1">
        <f t="shared" si="27"/>
        <v>223.2514809499508</v>
      </c>
      <c r="Q69" s="1">
        <f t="shared" si="28"/>
        <v>0</v>
      </c>
      <c r="R69" s="1">
        <f t="shared" si="29"/>
        <v>0</v>
      </c>
      <c r="S69" s="1">
        <f t="shared" si="30"/>
        <v>0.6584983751161378</v>
      </c>
      <c r="T69" s="1">
        <f t="shared" si="31"/>
        <v>1723.8177359061199</v>
      </c>
      <c r="U69" s="1">
        <f t="shared" si="32"/>
        <v>0.0035191214789709003</v>
      </c>
    </row>
    <row r="70" spans="1:21" ht="12.75">
      <c r="A70" s="1">
        <v>30800</v>
      </c>
      <c r="B70" s="1">
        <v>1460</v>
      </c>
      <c r="C70" s="1">
        <f t="shared" si="16"/>
        <v>30800</v>
      </c>
      <c r="E70" s="6">
        <f t="shared" si="17"/>
        <v>1357.2989770786091</v>
      </c>
      <c r="F70" s="6">
        <f t="shared" si="18"/>
        <v>4097.135992781523</v>
      </c>
      <c r="G70" s="1">
        <f aca="true" t="shared" si="33" ref="G70:G75">H$3*H$2^2*$C70^2/(1+H$2^2*$C70^2)</f>
        <v>55.29778698800382</v>
      </c>
      <c r="H70" s="1">
        <f t="shared" si="19"/>
        <v>0.08976913472078543</v>
      </c>
      <c r="I70" s="1">
        <f t="shared" si="20"/>
        <v>169.0426260271214</v>
      </c>
      <c r="J70" s="1">
        <f t="shared" si="21"/>
        <v>2.7441984744662573</v>
      </c>
      <c r="K70" s="1">
        <f t="shared" si="22"/>
        <v>578.4636854504552</v>
      </c>
      <c r="L70" s="1">
        <f t="shared" si="23"/>
        <v>93.90644244325571</v>
      </c>
      <c r="M70" s="1">
        <f t="shared" si="24"/>
        <v>530.6576651186634</v>
      </c>
      <c r="N70" s="1">
        <f t="shared" si="25"/>
        <v>861.4572485692589</v>
      </c>
      <c r="O70" s="1">
        <f t="shared" si="26"/>
        <v>22.12487624295243</v>
      </c>
      <c r="P70" s="1">
        <f t="shared" si="27"/>
        <v>359.17006887909776</v>
      </c>
      <c r="Q70" s="1">
        <f t="shared" si="28"/>
        <v>0</v>
      </c>
      <c r="R70" s="1">
        <f t="shared" si="29"/>
        <v>0</v>
      </c>
      <c r="S70" s="1">
        <f t="shared" si="30"/>
        <v>1.7123372514129258</v>
      </c>
      <c r="T70" s="1">
        <f t="shared" si="31"/>
        <v>2779.768265280723</v>
      </c>
      <c r="U70" s="1">
        <f t="shared" si="32"/>
        <v>0.004948161056999461</v>
      </c>
    </row>
    <row r="71" spans="1:21" ht="12.75">
      <c r="A71" s="1">
        <v>48100</v>
      </c>
      <c r="B71" s="1">
        <v>1830</v>
      </c>
      <c r="C71" s="1">
        <f t="shared" si="16"/>
        <v>48100</v>
      </c>
      <c r="E71" s="6">
        <f t="shared" si="17"/>
        <v>1796.78647168983</v>
      </c>
      <c r="F71" s="6">
        <f t="shared" si="18"/>
        <v>5925.717976883196</v>
      </c>
      <c r="G71" s="1">
        <f t="shared" si="33"/>
        <v>55.29787296431569</v>
      </c>
      <c r="H71" s="1">
        <f t="shared" si="19"/>
        <v>0.05748219642860258</v>
      </c>
      <c r="I71" s="1">
        <f t="shared" si="20"/>
        <v>169.06890575321032</v>
      </c>
      <c r="J71" s="1">
        <f t="shared" si="21"/>
        <v>1.757473032777654</v>
      </c>
      <c r="K71" s="1">
        <f t="shared" si="22"/>
        <v>587.3614309548035</v>
      </c>
      <c r="L71" s="1">
        <f t="shared" si="23"/>
        <v>61.056281804033624</v>
      </c>
      <c r="M71" s="1">
        <f t="shared" si="24"/>
        <v>927.2143023301061</v>
      </c>
      <c r="N71" s="1">
        <f t="shared" si="25"/>
        <v>963.8402311123764</v>
      </c>
      <c r="O71" s="1">
        <f t="shared" si="26"/>
        <v>53.66779335958471</v>
      </c>
      <c r="P71" s="1">
        <f t="shared" si="27"/>
        <v>557.8772698501527</v>
      </c>
      <c r="Q71" s="1">
        <f t="shared" si="28"/>
        <v>0</v>
      </c>
      <c r="R71" s="1">
        <f t="shared" si="29"/>
        <v>0</v>
      </c>
      <c r="S71" s="1">
        <f t="shared" si="30"/>
        <v>4.176166327809706</v>
      </c>
      <c r="T71" s="1">
        <f t="shared" si="31"/>
        <v>4341.129238887427</v>
      </c>
      <c r="U71" s="1">
        <f t="shared" si="32"/>
        <v>0.00032940322577875195</v>
      </c>
    </row>
    <row r="72" spans="1:21" ht="12.75">
      <c r="A72" s="1">
        <v>76500</v>
      </c>
      <c r="B72" s="1">
        <v>2240</v>
      </c>
      <c r="C72" s="1">
        <f t="shared" si="16"/>
        <v>76500</v>
      </c>
      <c r="E72" s="6">
        <f t="shared" si="17"/>
        <v>2311.698524883496</v>
      </c>
      <c r="F72" s="6">
        <f t="shared" si="18"/>
        <v>8702.52237888769</v>
      </c>
      <c r="G72" s="1">
        <f t="shared" si="33"/>
        <v>55.29790909461912</v>
      </c>
      <c r="H72" s="1">
        <f t="shared" si="19"/>
        <v>0.0361424242448491</v>
      </c>
      <c r="I72" s="1">
        <f t="shared" si="20"/>
        <v>169.07995184271073</v>
      </c>
      <c r="J72" s="1">
        <f t="shared" si="21"/>
        <v>1.105097724462162</v>
      </c>
      <c r="K72" s="1">
        <f t="shared" si="22"/>
        <v>591.1827869559072</v>
      </c>
      <c r="L72" s="1">
        <f t="shared" si="23"/>
        <v>38.63939784025537</v>
      </c>
      <c r="M72" s="1">
        <f t="shared" si="24"/>
        <v>1351.699817353228</v>
      </c>
      <c r="N72" s="1">
        <f t="shared" si="25"/>
        <v>883.4639329106064</v>
      </c>
      <c r="O72" s="1">
        <f t="shared" si="26"/>
        <v>133.87450968768576</v>
      </c>
      <c r="P72" s="1">
        <f t="shared" si="27"/>
        <v>874.9967953443512</v>
      </c>
      <c r="Q72" s="1">
        <f t="shared" si="28"/>
        <v>0</v>
      </c>
      <c r="R72" s="1">
        <f t="shared" si="29"/>
        <v>0</v>
      </c>
      <c r="S72" s="1">
        <f t="shared" si="30"/>
        <v>10.56354994934497</v>
      </c>
      <c r="T72" s="1">
        <f t="shared" si="31"/>
        <v>6904.281012643771</v>
      </c>
      <c r="U72" s="1">
        <f t="shared" si="32"/>
        <v>0.0010245293507791106</v>
      </c>
    </row>
    <row r="73" spans="1:21" ht="12.75">
      <c r="A73" s="1">
        <v>122000</v>
      </c>
      <c r="B73" s="1">
        <v>2750</v>
      </c>
      <c r="C73" s="1">
        <f t="shared" si="16"/>
        <v>122000</v>
      </c>
      <c r="E73" s="6">
        <f t="shared" si="17"/>
        <v>2824.5327224237753</v>
      </c>
      <c r="F73" s="6">
        <f t="shared" si="18"/>
        <v>13060.481942269758</v>
      </c>
      <c r="G73" s="1">
        <f t="shared" si="33"/>
        <v>55.2979234289697</v>
      </c>
      <c r="H73" s="1">
        <f t="shared" si="19"/>
        <v>0.022663083372528564</v>
      </c>
      <c r="I73" s="1">
        <f t="shared" si="20"/>
        <v>169.0843346684717</v>
      </c>
      <c r="J73" s="1">
        <f t="shared" si="21"/>
        <v>0.6929685847068514</v>
      </c>
      <c r="K73" s="1">
        <f t="shared" si="22"/>
        <v>592.7126843747304</v>
      </c>
      <c r="L73" s="1">
        <f t="shared" si="23"/>
        <v>24.29150345798076</v>
      </c>
      <c r="M73" s="1">
        <f t="shared" si="24"/>
        <v>1651.698665970143</v>
      </c>
      <c r="N73" s="1">
        <f t="shared" si="25"/>
        <v>676.9256827746487</v>
      </c>
      <c r="O73" s="1">
        <f t="shared" si="26"/>
        <v>328.87298395757574</v>
      </c>
      <c r="P73" s="1">
        <f t="shared" si="27"/>
        <v>1347.8400981867853</v>
      </c>
      <c r="Q73" s="1">
        <f t="shared" si="28"/>
        <v>0</v>
      </c>
      <c r="R73" s="1">
        <f t="shared" si="29"/>
        <v>0</v>
      </c>
      <c r="S73" s="1">
        <f t="shared" si="30"/>
        <v>26.86613002388473</v>
      </c>
      <c r="T73" s="1">
        <f t="shared" si="31"/>
        <v>11010.709026182265</v>
      </c>
      <c r="U73" s="1">
        <f t="shared" si="32"/>
        <v>0.0007345622098379562</v>
      </c>
    </row>
    <row r="74" spans="1:21" ht="12.75">
      <c r="A74" s="1">
        <v>193000</v>
      </c>
      <c r="B74" s="1">
        <v>3450</v>
      </c>
      <c r="C74" s="1">
        <f t="shared" si="16"/>
        <v>193000</v>
      </c>
      <c r="E74" s="6">
        <f t="shared" si="17"/>
        <v>3451.6871034093137</v>
      </c>
      <c r="F74" s="6">
        <f t="shared" si="18"/>
        <v>19868.812993491843</v>
      </c>
      <c r="G74" s="1">
        <f t="shared" si="33"/>
        <v>55.29792900574859</v>
      </c>
      <c r="H74" s="1">
        <f t="shared" si="19"/>
        <v>0.014325888343458182</v>
      </c>
      <c r="I74" s="1">
        <f t="shared" si="20"/>
        <v>169.08603986755284</v>
      </c>
      <c r="J74" s="1">
        <f t="shared" si="21"/>
        <v>0.43804673540816813</v>
      </c>
      <c r="K74" s="1">
        <f t="shared" si="22"/>
        <v>593.3100324524105</v>
      </c>
      <c r="L74" s="1">
        <f t="shared" si="23"/>
        <v>15.370726229337063</v>
      </c>
      <c r="M74" s="1">
        <f t="shared" si="24"/>
        <v>1807.795415854922</v>
      </c>
      <c r="N74" s="1">
        <f t="shared" si="25"/>
        <v>468.3407813095653</v>
      </c>
      <c r="O74" s="1">
        <f t="shared" si="26"/>
        <v>758.9625663143728</v>
      </c>
      <c r="P74" s="1">
        <f t="shared" si="27"/>
        <v>1966.2242650631417</v>
      </c>
      <c r="Q74" s="1">
        <f t="shared" si="28"/>
        <v>0</v>
      </c>
      <c r="R74" s="1">
        <f t="shared" si="29"/>
        <v>0</v>
      </c>
      <c r="S74" s="1">
        <f t="shared" si="30"/>
        <v>67.23511991430696</v>
      </c>
      <c r="T74" s="1">
        <f t="shared" si="31"/>
        <v>17418.424848266048</v>
      </c>
      <c r="U74" s="1">
        <f t="shared" si="32"/>
        <v>2.391361406190361E-07</v>
      </c>
    </row>
    <row r="75" spans="1:21" ht="12.75">
      <c r="A75" s="1">
        <v>302000</v>
      </c>
      <c r="B75" s="1">
        <v>4230</v>
      </c>
      <c r="C75" s="1">
        <f t="shared" si="16"/>
        <v>302000</v>
      </c>
      <c r="E75" s="6">
        <f t="shared" si="17"/>
        <v>4424.668538689761</v>
      </c>
      <c r="F75" s="6">
        <f t="shared" si="18"/>
        <v>30166.33503280438</v>
      </c>
      <c r="G75" s="1">
        <f t="shared" si="33"/>
        <v>55.2979312013427</v>
      </c>
      <c r="H75" s="1">
        <f t="shared" si="19"/>
        <v>0.009155286622738856</v>
      </c>
      <c r="I75" s="1">
        <f t="shared" si="20"/>
        <v>169.08671121874414</v>
      </c>
      <c r="J75" s="1">
        <f t="shared" si="21"/>
        <v>0.2799448861237486</v>
      </c>
      <c r="K75" s="1">
        <f t="shared" si="22"/>
        <v>593.5455405613117</v>
      </c>
      <c r="L75" s="1">
        <f t="shared" si="23"/>
        <v>9.826912923200526</v>
      </c>
      <c r="M75" s="1">
        <f t="shared" si="24"/>
        <v>1877.6585778821614</v>
      </c>
      <c r="N75" s="1">
        <f t="shared" si="25"/>
        <v>310.870625477179</v>
      </c>
      <c r="O75" s="1">
        <f t="shared" si="26"/>
        <v>1564.458458106105</v>
      </c>
      <c r="P75" s="1">
        <f t="shared" si="27"/>
        <v>2590.163010109445</v>
      </c>
      <c r="Q75" s="1">
        <f t="shared" si="28"/>
        <v>0</v>
      </c>
      <c r="R75" s="1">
        <f t="shared" si="29"/>
        <v>0</v>
      </c>
      <c r="S75" s="1">
        <f t="shared" si="30"/>
        <v>164.62131972009576</v>
      </c>
      <c r="T75" s="1">
        <f t="shared" si="31"/>
        <v>27255.18538412181</v>
      </c>
      <c r="U75" s="1">
        <f t="shared" si="32"/>
        <v>0.002117926102286765</v>
      </c>
    </row>
  </sheetData>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U75"/>
  <sheetViews>
    <sheetView workbookViewId="0" topLeftCell="E1">
      <selection activeCell="T3" sqref="T3"/>
    </sheetView>
  </sheetViews>
  <sheetFormatPr defaultColWidth="9.140625" defaultRowHeight="12.75"/>
  <cols>
    <col min="5" max="7" width="9.8515625" style="0" customWidth="1"/>
    <col min="8" max="8" width="10.57421875" style="0" bestFit="1" customWidth="1"/>
    <col min="10" max="10" width="11.57421875" style="0" bestFit="1" customWidth="1"/>
    <col min="12" max="12" width="11.57421875" style="0" bestFit="1" customWidth="1"/>
    <col min="14" max="14" width="12.57421875" style="0" bestFit="1" customWidth="1"/>
    <col min="16" max="16" width="12.57421875" style="0" bestFit="1" customWidth="1"/>
    <col min="18" max="18" width="14.7109375" style="0" bestFit="1" customWidth="1"/>
    <col min="20" max="20" width="10.00390625" style="0" customWidth="1"/>
  </cols>
  <sheetData>
    <row r="1" spans="6:20" ht="12.75">
      <c r="F1" s="4" t="s">
        <v>5</v>
      </c>
      <c r="G1" s="5"/>
      <c r="H1">
        <v>1</v>
      </c>
      <c r="J1">
        <v>2</v>
      </c>
      <c r="L1">
        <v>3</v>
      </c>
      <c r="N1">
        <v>4</v>
      </c>
      <c r="P1">
        <v>5</v>
      </c>
      <c r="R1">
        <v>6</v>
      </c>
      <c r="T1">
        <v>7</v>
      </c>
    </row>
    <row r="2" spans="6:20" ht="12.75">
      <c r="F2" s="4" t="s">
        <v>6</v>
      </c>
      <c r="G2" s="5"/>
      <c r="H2" s="13">
        <v>0.02496740142394959</v>
      </c>
      <c r="I2" s="13"/>
      <c r="J2" s="13">
        <v>0.002188420526075803</v>
      </c>
      <c r="K2" s="13"/>
      <c r="L2" s="13">
        <v>0.00023213223932290141</v>
      </c>
      <c r="M2" s="13"/>
      <c r="N2" s="13">
        <v>5.0385851254452595E-05</v>
      </c>
      <c r="O2" s="13"/>
      <c r="P2" s="13">
        <v>0</v>
      </c>
      <c r="Q2" s="13"/>
      <c r="R2" s="13">
        <v>3.558563661305981E-07</v>
      </c>
      <c r="S2" s="13"/>
      <c r="T2" s="13">
        <v>3.558563661305981E-08</v>
      </c>
    </row>
    <row r="3" spans="6:21" ht="12.75">
      <c r="F3" s="4" t="s">
        <v>7</v>
      </c>
      <c r="G3" s="5"/>
      <c r="H3" s="13">
        <v>40.00963244538839</v>
      </c>
      <c r="I3" s="13"/>
      <c r="J3" s="13">
        <v>199.99909700608788</v>
      </c>
      <c r="K3" s="13"/>
      <c r="L3" s="13">
        <v>400.0007227692829</v>
      </c>
      <c r="M3" s="13"/>
      <c r="N3" s="13">
        <v>1000.0007779802642</v>
      </c>
      <c r="O3" s="13"/>
      <c r="P3" s="13">
        <v>9000.000025493244</v>
      </c>
      <c r="Q3" s="13"/>
      <c r="R3" s="13">
        <v>200000.0000174245</v>
      </c>
      <c r="S3" s="13"/>
      <c r="T3" s="13">
        <v>1000000</v>
      </c>
      <c r="U3" s="14" t="s">
        <v>22</v>
      </c>
    </row>
    <row r="4" spans="1:21" ht="25.5">
      <c r="A4" s="2" t="s">
        <v>0</v>
      </c>
      <c r="B4" s="2" t="s">
        <v>2</v>
      </c>
      <c r="C4" s="2" t="s">
        <v>0</v>
      </c>
      <c r="D4" s="2" t="s">
        <v>1</v>
      </c>
      <c r="E4" s="3" t="s">
        <v>3</v>
      </c>
      <c r="F4" s="3" t="s">
        <v>4</v>
      </c>
      <c r="G4" s="3" t="s">
        <v>8</v>
      </c>
      <c r="H4" s="2" t="s">
        <v>9</v>
      </c>
      <c r="I4" s="7" t="s">
        <v>10</v>
      </c>
      <c r="J4" s="7" t="s">
        <v>11</v>
      </c>
      <c r="K4" s="8" t="s">
        <v>12</v>
      </c>
      <c r="L4" s="8" t="s">
        <v>13</v>
      </c>
      <c r="M4" s="9" t="s">
        <v>14</v>
      </c>
      <c r="N4" s="9" t="s">
        <v>15</v>
      </c>
      <c r="O4" s="10" t="s">
        <v>16</v>
      </c>
      <c r="P4" s="10" t="s">
        <v>17</v>
      </c>
      <c r="Q4" s="11" t="s">
        <v>18</v>
      </c>
      <c r="R4" s="11" t="s">
        <v>19</v>
      </c>
      <c r="S4" s="12" t="s">
        <v>20</v>
      </c>
      <c r="T4" s="12" t="s">
        <v>21</v>
      </c>
      <c r="U4" s="15">
        <f>SUM(U5:U75)</f>
        <v>0.842451037252554</v>
      </c>
    </row>
    <row r="5" spans="3:21" ht="12.75">
      <c r="C5" s="6">
        <v>1.02</v>
      </c>
      <c r="D5" s="1">
        <v>1.7</v>
      </c>
      <c r="E5" s="6">
        <f>G5+I5+K5+M5+O5+Q5+S5</f>
        <v>0.026953260146983085</v>
      </c>
      <c r="F5" s="6">
        <f>H5+J5+L5+N5+P5+R5+T5</f>
        <v>1.7196842134097585</v>
      </c>
      <c r="G5" s="1">
        <f aca="true" t="shared" si="0" ref="G5:G46">H$3*H$2^2*$C5^2/(1+H$2^2*$C5^2)</f>
        <v>0.02593164217599747</v>
      </c>
      <c r="H5" s="1">
        <f aca="true" t="shared" si="1" ref="H5:H46">H$3*H$2*$C5/(1+H$2^2*$C5^2)</f>
        <v>1.0182548905362776</v>
      </c>
      <c r="I5" s="1">
        <f aca="true" t="shared" si="2" ref="I5:I46">J$3*J$2^2*$C5^2/(1+J$2^2*$C5^2)</f>
        <v>0.0009965240250673004</v>
      </c>
      <c r="J5" s="1">
        <f aca="true" t="shared" si="3" ref="J5:J46">J$3*J$2*$C5/(1+J$2^2*$C5^2)</f>
        <v>0.4464335472365396</v>
      </c>
      <c r="K5" s="1">
        <f aca="true" t="shared" si="4" ref="K5:K46">L$3*L$2^2*$C5^2/(1+L$2^2*$C5^2)</f>
        <v>2.242497756094482E-05</v>
      </c>
      <c r="L5" s="1">
        <f aca="true" t="shared" si="5" ref="L5:L46">L$3*L$2*$C5/(1+L$2^2*$C5^2)</f>
        <v>0.09471011946768552</v>
      </c>
      <c r="M5" s="1">
        <f aca="true" t="shared" si="6" ref="M5:M46">N$3*N$2^2*$C5^2/(1+N$2^2*$C5^2)</f>
        <v>2.641300908405829E-06</v>
      </c>
      <c r="N5" s="1">
        <f aca="true" t="shared" si="7" ref="N5:N46">N$3*N$2*$C5/(1+N$2^2*$C5^2)</f>
        <v>0.05139360812697758</v>
      </c>
      <c r="O5" s="1">
        <f aca="true" t="shared" si="8" ref="O5:O46">P$3*P$2^2*$C5^2/(1+P$2^2*$C5^2)</f>
        <v>0</v>
      </c>
      <c r="P5" s="1">
        <f aca="true" t="shared" si="9" ref="P5:P46">P$3*P$2*$C5/(1+P$2^2*$C5^2)</f>
        <v>0</v>
      </c>
      <c r="Q5" s="1">
        <f aca="true" t="shared" si="10" ref="Q5:Q46">R$3*R$2^2*$C5^2/(1+R$2^2*$C5^2)</f>
        <v>2.6349951392217705E-08</v>
      </c>
      <c r="R5" s="1">
        <f aca="true" t="shared" si="11" ref="R5:T46">R$3*R$2*$C5/(1+R$2^2*$C5^2)</f>
        <v>0.07259469869695709</v>
      </c>
      <c r="S5" s="1">
        <f aca="true" t="shared" si="12" ref="S5:S46">T$3*T$2^2*$C5^2/(1+T$2^2*$C5^2)</f>
        <v>1.3174975694962737E-09</v>
      </c>
      <c r="T5" s="1">
        <f t="shared" si="11"/>
        <v>0.03629734934532096</v>
      </c>
      <c r="U5" s="1">
        <f aca="true" t="shared" si="13" ref="U5:U46">(F5-D5)^2/D5^2</f>
        <v>0.00013407206143976435</v>
      </c>
    </row>
    <row r="6" spans="3:21" ht="12.75">
      <c r="C6" s="6">
        <v>1.57</v>
      </c>
      <c r="D6" s="1">
        <v>2.68</v>
      </c>
      <c r="E6" s="6">
        <f aca="true" t="shared" si="14" ref="E6:E69">G6+I6+K6+M6+O6+Q6+S6</f>
        <v>0.06380276986435664</v>
      </c>
      <c r="F6" s="6">
        <f aca="true" t="shared" si="15" ref="F6:F69">H6+J6+L6+N6+P6+R6+T6</f>
        <v>2.6455705901179427</v>
      </c>
      <c r="G6" s="1">
        <f t="shared" si="0"/>
        <v>0.06138238407519677</v>
      </c>
      <c r="H6" s="1">
        <f t="shared" si="1"/>
        <v>1.5659242728802467</v>
      </c>
      <c r="I6" s="1">
        <f t="shared" si="2"/>
        <v>0.0023609335947850103</v>
      </c>
      <c r="J6" s="1">
        <f t="shared" si="3"/>
        <v>0.687152830919658</v>
      </c>
      <c r="K6" s="1">
        <f t="shared" si="4"/>
        <v>5.3128914789556785E-05</v>
      </c>
      <c r="L6" s="1">
        <f t="shared" si="5"/>
        <v>0.14577929034361764</v>
      </c>
      <c r="M6" s="1">
        <f t="shared" si="6"/>
        <v>6.25773028218438E-06</v>
      </c>
      <c r="N6" s="1">
        <f t="shared" si="7"/>
        <v>0.07910584751720855</v>
      </c>
      <c r="O6" s="1">
        <f t="shared" si="8"/>
        <v>0</v>
      </c>
      <c r="P6" s="1">
        <f t="shared" si="9"/>
        <v>0</v>
      </c>
      <c r="Q6" s="1">
        <f t="shared" si="10"/>
        <v>6.242790771498049E-08</v>
      </c>
      <c r="R6" s="1">
        <f t="shared" si="11"/>
        <v>0.11173889897470789</v>
      </c>
      <c r="S6" s="1">
        <f t="shared" si="12"/>
        <v>3.121395385478046E-09</v>
      </c>
      <c r="T6" s="1">
        <f t="shared" si="11"/>
        <v>0.055869449482503726</v>
      </c>
      <c r="U6" s="1">
        <f t="shared" si="13"/>
        <v>0.00016504013488899462</v>
      </c>
    </row>
    <row r="7" spans="3:21" ht="12.75">
      <c r="C7" s="6">
        <v>2.54</v>
      </c>
      <c r="D7" s="1">
        <v>4.23</v>
      </c>
      <c r="E7" s="6">
        <f t="shared" si="14"/>
        <v>0.16659881879308255</v>
      </c>
      <c r="F7" s="6">
        <f t="shared" si="15"/>
        <v>4.273803032289216</v>
      </c>
      <c r="G7" s="1">
        <f t="shared" si="0"/>
        <v>0.16026384777157546</v>
      </c>
      <c r="H7" s="1">
        <f t="shared" si="1"/>
        <v>2.527135362959781</v>
      </c>
      <c r="I7" s="1">
        <f t="shared" si="2"/>
        <v>0.006179361583726506</v>
      </c>
      <c r="J7" s="1">
        <f t="shared" si="3"/>
        <v>1.1116782593492722</v>
      </c>
      <c r="K7" s="1">
        <f t="shared" si="4"/>
        <v>0.0001390589610213694</v>
      </c>
      <c r="L7" s="1">
        <f t="shared" si="5"/>
        <v>0.23584669931694752</v>
      </c>
      <c r="M7" s="1">
        <f t="shared" si="6"/>
        <v>1.6378908791401306E-05</v>
      </c>
      <c r="N7" s="1">
        <f t="shared" si="7"/>
        <v>0.1279801596560984</v>
      </c>
      <c r="O7" s="1">
        <f t="shared" si="8"/>
        <v>0</v>
      </c>
      <c r="P7" s="1">
        <f t="shared" si="9"/>
        <v>0</v>
      </c>
      <c r="Q7" s="1">
        <f t="shared" si="10"/>
        <v>1.6339806459238299E-07</v>
      </c>
      <c r="R7" s="1">
        <f t="shared" si="11"/>
        <v>0.1807750340099457</v>
      </c>
      <c r="S7" s="1">
        <f t="shared" si="12"/>
        <v>8.169903228913975E-09</v>
      </c>
      <c r="T7" s="1">
        <f t="shared" si="11"/>
        <v>0.09038751699717117</v>
      </c>
      <c r="U7" s="1">
        <f t="shared" si="13"/>
        <v>0.00010723279276864236</v>
      </c>
    </row>
    <row r="8" spans="3:21" ht="12.75">
      <c r="C8" s="6">
        <v>4.09</v>
      </c>
      <c r="D8" s="1">
        <v>6.55</v>
      </c>
      <c r="E8" s="6">
        <f t="shared" si="14"/>
        <v>0.4293322196370723</v>
      </c>
      <c r="F8" s="6">
        <f t="shared" si="15"/>
        <v>6.855945023599826</v>
      </c>
      <c r="G8" s="1">
        <f t="shared" si="0"/>
        <v>0.4129073110184419</v>
      </c>
      <c r="H8" s="1">
        <f t="shared" si="1"/>
        <v>4.04348578584976</v>
      </c>
      <c r="I8" s="1">
        <f t="shared" si="2"/>
        <v>0.016021435225851182</v>
      </c>
      <c r="J8" s="1">
        <f t="shared" si="3"/>
        <v>1.7899765058584058</v>
      </c>
      <c r="K8" s="1">
        <f t="shared" si="4"/>
        <v>0.00036056031336825756</v>
      </c>
      <c r="L8" s="1">
        <f t="shared" si="5"/>
        <v>0.37976868742101766</v>
      </c>
      <c r="M8" s="1">
        <f t="shared" si="6"/>
        <v>4.2468227572274265E-05</v>
      </c>
      <c r="N8" s="1">
        <f t="shared" si="7"/>
        <v>0.2060782832036574</v>
      </c>
      <c r="O8" s="1">
        <f t="shared" si="8"/>
        <v>0</v>
      </c>
      <c r="P8" s="1">
        <f t="shared" si="9"/>
        <v>0</v>
      </c>
      <c r="Q8" s="1">
        <f t="shared" si="10"/>
        <v>4.2366841780399966E-07</v>
      </c>
      <c r="R8" s="1">
        <f t="shared" si="11"/>
        <v>0.29109050751957316</v>
      </c>
      <c r="S8" s="1">
        <f t="shared" si="12"/>
        <v>2.118342088839886E-08</v>
      </c>
      <c r="T8" s="1">
        <f t="shared" si="11"/>
        <v>0.14554525374741153</v>
      </c>
      <c r="U8" s="1">
        <f t="shared" si="13"/>
        <v>0.002181745993019017</v>
      </c>
    </row>
    <row r="9" spans="3:21" ht="12.75">
      <c r="C9" s="6">
        <v>6.22</v>
      </c>
      <c r="D9" s="1">
        <v>10.1</v>
      </c>
      <c r="E9" s="6">
        <f t="shared" si="14"/>
        <v>0.9801816506399211</v>
      </c>
      <c r="F9" s="6">
        <f t="shared" si="15"/>
        <v>10.343916119448405</v>
      </c>
      <c r="G9" s="1">
        <f t="shared" si="0"/>
        <v>0.942198362644048</v>
      </c>
      <c r="H9" s="1">
        <f t="shared" si="1"/>
        <v>6.067064564141872</v>
      </c>
      <c r="I9" s="1">
        <f t="shared" si="2"/>
        <v>0.03705014415941574</v>
      </c>
      <c r="J9" s="1">
        <f t="shared" si="3"/>
        <v>2.7218785172461857</v>
      </c>
      <c r="K9" s="1">
        <f t="shared" si="4"/>
        <v>0.0008338953689158435</v>
      </c>
      <c r="L9" s="1">
        <f t="shared" si="5"/>
        <v>0.5775448509845872</v>
      </c>
      <c r="M9" s="1">
        <f t="shared" si="6"/>
        <v>9.821962350811813E-05</v>
      </c>
      <c r="N9" s="1">
        <f t="shared" si="7"/>
        <v>0.31340020783967637</v>
      </c>
      <c r="O9" s="1">
        <f t="shared" si="8"/>
        <v>0</v>
      </c>
      <c r="P9" s="1">
        <f t="shared" si="9"/>
        <v>0</v>
      </c>
      <c r="Q9" s="1">
        <f t="shared" si="10"/>
        <v>9.79851460436193E-07</v>
      </c>
      <c r="R9" s="1">
        <f t="shared" si="11"/>
        <v>0.44268531950286305</v>
      </c>
      <c r="S9" s="1">
        <f t="shared" si="12"/>
        <v>4.8992573017778924E-08</v>
      </c>
      <c r="T9" s="1">
        <f t="shared" si="11"/>
        <v>0.22134265973322115</v>
      </c>
      <c r="U9" s="1">
        <f t="shared" si="13"/>
        <v>0.0005832278534140651</v>
      </c>
    </row>
    <row r="10" spans="3:21" ht="12.75">
      <c r="C10" s="6">
        <v>9.83</v>
      </c>
      <c r="D10" s="1">
        <v>16</v>
      </c>
      <c r="E10" s="6">
        <f t="shared" si="14"/>
        <v>2.367928167268678</v>
      </c>
      <c r="F10" s="6">
        <f t="shared" si="15"/>
        <v>16.019543501558942</v>
      </c>
      <c r="G10" s="1">
        <f t="shared" si="0"/>
        <v>2.2730860413071214</v>
      </c>
      <c r="H10" s="1">
        <f t="shared" si="1"/>
        <v>9.261663828829871</v>
      </c>
      <c r="I10" s="1">
        <f t="shared" si="2"/>
        <v>0.09251149431262734</v>
      </c>
      <c r="J10" s="1">
        <f t="shared" si="3"/>
        <v>4.300425205561579</v>
      </c>
      <c r="K10" s="1">
        <f t="shared" si="4"/>
        <v>0.0020827467829443616</v>
      </c>
      <c r="L10" s="1">
        <f t="shared" si="5"/>
        <v>0.9127408617395089</v>
      </c>
      <c r="M10" s="1">
        <f t="shared" si="6"/>
        <v>0.00024531520512458075</v>
      </c>
      <c r="N10" s="1">
        <f t="shared" si="7"/>
        <v>0.49529318165650027</v>
      </c>
      <c r="O10" s="1">
        <f t="shared" si="8"/>
        <v>0</v>
      </c>
      <c r="P10" s="1">
        <f t="shared" si="9"/>
        <v>0</v>
      </c>
      <c r="Q10" s="1">
        <f t="shared" si="10"/>
        <v>2.44729605733626E-06</v>
      </c>
      <c r="R10" s="1">
        <f t="shared" si="11"/>
        <v>0.6996136158651471</v>
      </c>
      <c r="S10" s="1">
        <f t="shared" si="12"/>
        <v>1.2236480285763462E-07</v>
      </c>
      <c r="T10" s="1">
        <f t="shared" si="11"/>
        <v>0.3498068079063351</v>
      </c>
      <c r="U10" s="1">
        <f t="shared" si="13"/>
        <v>1.4919861452515102E-06</v>
      </c>
    </row>
    <row r="11" spans="3:21" ht="12.75">
      <c r="C11" s="6">
        <v>15.6</v>
      </c>
      <c r="D11" s="1">
        <v>24.3</v>
      </c>
      <c r="E11" s="6">
        <f t="shared" si="14"/>
        <v>5.508806938784786</v>
      </c>
      <c r="F11" s="6">
        <f t="shared" si="15"/>
        <v>24.25055584683151</v>
      </c>
      <c r="G11" s="1">
        <f t="shared" si="0"/>
        <v>5.270110509919735</v>
      </c>
      <c r="H11" s="1">
        <f t="shared" si="1"/>
        <v>13.53074719524759</v>
      </c>
      <c r="I11" s="1">
        <f t="shared" si="2"/>
        <v>0.23282677197825338</v>
      </c>
      <c r="J11" s="1">
        <f t="shared" si="3"/>
        <v>6.819892656687727</v>
      </c>
      <c r="K11" s="1">
        <f t="shared" si="4"/>
        <v>0.0052453587860526365</v>
      </c>
      <c r="L11" s="1">
        <f t="shared" si="5"/>
        <v>1.448488795889174</v>
      </c>
      <c r="M11" s="1">
        <f t="shared" si="6"/>
        <v>0.00061782640680216</v>
      </c>
      <c r="N11" s="1">
        <f t="shared" si="7"/>
        <v>0.7860194054534799</v>
      </c>
      <c r="O11" s="1">
        <f t="shared" si="8"/>
        <v>0</v>
      </c>
      <c r="P11" s="1">
        <f t="shared" si="9"/>
        <v>0</v>
      </c>
      <c r="Q11" s="1">
        <f t="shared" si="10"/>
        <v>6.1635180417275344E-06</v>
      </c>
      <c r="R11" s="1">
        <f t="shared" si="11"/>
        <v>1.1102718623899797</v>
      </c>
      <c r="S11" s="1">
        <f t="shared" si="12"/>
        <v>3.0817590206892996E-07</v>
      </c>
      <c r="T11" s="1">
        <f t="shared" si="11"/>
        <v>0.5551359311635619</v>
      </c>
      <c r="U11" s="1">
        <f t="shared" si="13"/>
        <v>4.140162039237174E-06</v>
      </c>
    </row>
    <row r="12" spans="3:21" ht="12.75">
      <c r="C12" s="6">
        <v>24.2</v>
      </c>
      <c r="D12" s="1">
        <v>34.1</v>
      </c>
      <c r="E12" s="6">
        <f t="shared" si="14"/>
        <v>11.273573560823673</v>
      </c>
      <c r="F12" s="6">
        <f t="shared" si="15"/>
        <v>34.32127217769849</v>
      </c>
      <c r="G12" s="1">
        <f t="shared" si="0"/>
        <v>10.700072452390149</v>
      </c>
      <c r="H12" s="1">
        <f t="shared" si="1"/>
        <v>17.709161907689392</v>
      </c>
      <c r="I12" s="1">
        <f t="shared" si="2"/>
        <v>0.5593761540904219</v>
      </c>
      <c r="J12" s="1">
        <f t="shared" si="3"/>
        <v>10.562283087621617</v>
      </c>
      <c r="K12" s="1">
        <f t="shared" si="4"/>
        <v>0.012622597237119183</v>
      </c>
      <c r="L12" s="1">
        <f t="shared" si="5"/>
        <v>2.2469732281698898</v>
      </c>
      <c r="M12" s="1">
        <f t="shared" si="6"/>
        <v>0.001486783129809313</v>
      </c>
      <c r="N12" s="1">
        <f t="shared" si="7"/>
        <v>1.2193367360877674</v>
      </c>
      <c r="O12" s="1">
        <f t="shared" si="8"/>
        <v>0</v>
      </c>
      <c r="P12" s="1">
        <f t="shared" si="9"/>
        <v>0</v>
      </c>
      <c r="Q12" s="1">
        <f t="shared" si="10"/>
        <v>1.4832358258550535E-05</v>
      </c>
      <c r="R12" s="1">
        <f t="shared" si="11"/>
        <v>1.7223448120944176</v>
      </c>
      <c r="S12" s="1">
        <f t="shared" si="12"/>
        <v>7.416179129173648E-07</v>
      </c>
      <c r="T12" s="1">
        <f t="shared" si="11"/>
        <v>0.8611724060354086</v>
      </c>
      <c r="U12" s="1">
        <f t="shared" si="13"/>
        <v>4.2106084935140884E-05</v>
      </c>
    </row>
    <row r="13" spans="3:21" ht="12.75">
      <c r="C13" s="6">
        <v>39.1</v>
      </c>
      <c r="D13" s="1">
        <v>47</v>
      </c>
      <c r="E13" s="6">
        <f t="shared" si="14"/>
        <v>21.014129375021948</v>
      </c>
      <c r="F13" s="6">
        <f t="shared" si="15"/>
        <v>46.7625402141533</v>
      </c>
      <c r="G13" s="1">
        <f t="shared" si="0"/>
        <v>19.523557589443975</v>
      </c>
      <c r="H13" s="1">
        <f t="shared" si="1"/>
        <v>19.99902653210128</v>
      </c>
      <c r="I13" s="1">
        <f t="shared" si="2"/>
        <v>1.4537003537656539</v>
      </c>
      <c r="J13" s="1">
        <f t="shared" si="3"/>
        <v>16.988982116419535</v>
      </c>
      <c r="K13" s="1">
        <f t="shared" si="4"/>
        <v>0.03294954614093447</v>
      </c>
      <c r="L13" s="1">
        <f t="shared" si="5"/>
        <v>3.6302557208415402</v>
      </c>
      <c r="M13" s="1">
        <f t="shared" si="6"/>
        <v>0.0038812298922223146</v>
      </c>
      <c r="N13" s="1">
        <f t="shared" si="7"/>
        <v>1.9700806703780165</v>
      </c>
      <c r="O13" s="1">
        <f t="shared" si="8"/>
        <v>0</v>
      </c>
      <c r="P13" s="1">
        <f t="shared" si="9"/>
        <v>0</v>
      </c>
      <c r="Q13" s="1">
        <f t="shared" si="10"/>
        <v>3.871978967718446E-05</v>
      </c>
      <c r="R13" s="1">
        <f t="shared" si="11"/>
        <v>2.782796782844975</v>
      </c>
      <c r="S13" s="1">
        <f t="shared" si="12"/>
        <v>1.935989484061612E-06</v>
      </c>
      <c r="T13" s="1">
        <f t="shared" si="11"/>
        <v>1.3913983915679446</v>
      </c>
      <c r="U13" s="1">
        <f t="shared" si="13"/>
        <v>2.5526097733980037E-05</v>
      </c>
    </row>
    <row r="14" spans="3:21" ht="12.75">
      <c r="C14" s="6">
        <v>62.1</v>
      </c>
      <c r="D14" s="1">
        <v>62.3</v>
      </c>
      <c r="E14" s="6">
        <f t="shared" si="14"/>
        <v>31.975642580385312</v>
      </c>
      <c r="F14" s="6">
        <f t="shared" si="15"/>
        <v>60.43466589672693</v>
      </c>
      <c r="G14" s="1">
        <f t="shared" si="0"/>
        <v>28.25583393833446</v>
      </c>
      <c r="H14" s="1">
        <f t="shared" si="1"/>
        <v>18.223978126631934</v>
      </c>
      <c r="I14" s="1">
        <f t="shared" si="2"/>
        <v>3.626811254523603</v>
      </c>
      <c r="J14" s="1">
        <f t="shared" si="3"/>
        <v>26.68717324934018</v>
      </c>
      <c r="K14" s="1">
        <f t="shared" si="4"/>
        <v>0.08310452269982034</v>
      </c>
      <c r="L14" s="1">
        <f t="shared" si="5"/>
        <v>5.7649772578589795</v>
      </c>
      <c r="M14" s="1">
        <f t="shared" si="6"/>
        <v>0.009790310976214963</v>
      </c>
      <c r="N14" s="1">
        <f t="shared" si="7"/>
        <v>3.1289331636669186</v>
      </c>
      <c r="O14" s="1">
        <f t="shared" si="8"/>
        <v>0</v>
      </c>
      <c r="P14" s="1">
        <f t="shared" si="9"/>
        <v>0</v>
      </c>
      <c r="Q14" s="1">
        <f t="shared" si="10"/>
        <v>9.76703344856317E-05</v>
      </c>
      <c r="R14" s="1">
        <f t="shared" si="11"/>
        <v>4.419736065568702</v>
      </c>
      <c r="S14" s="1">
        <f t="shared" si="12"/>
        <v>4.883516726217147E-06</v>
      </c>
      <c r="T14" s="1">
        <f t="shared" si="11"/>
        <v>2.2098680336602223</v>
      </c>
      <c r="U14" s="1">
        <f t="shared" si="13"/>
        <v>0.0008964729038112393</v>
      </c>
    </row>
    <row r="15" spans="3:21" ht="12.75">
      <c r="C15" s="6">
        <v>95</v>
      </c>
      <c r="D15" s="1">
        <v>79.4</v>
      </c>
      <c r="E15" s="6">
        <f t="shared" si="14"/>
        <v>42.47515457970699</v>
      </c>
      <c r="F15" s="6">
        <f t="shared" si="15"/>
        <v>77.92466814967032</v>
      </c>
      <c r="G15" s="1">
        <f t="shared" si="0"/>
        <v>33.971285261193174</v>
      </c>
      <c r="H15" s="1">
        <f t="shared" si="1"/>
        <v>14.322374618072882</v>
      </c>
      <c r="I15" s="1">
        <f t="shared" si="2"/>
        <v>8.286285743133774</v>
      </c>
      <c r="J15" s="1">
        <f t="shared" si="3"/>
        <v>39.857083871556796</v>
      </c>
      <c r="K15" s="1">
        <f t="shared" si="4"/>
        <v>0.1944320054758139</v>
      </c>
      <c r="L15" s="1">
        <f t="shared" si="5"/>
        <v>8.81675330918663</v>
      </c>
      <c r="M15" s="1">
        <f t="shared" si="6"/>
        <v>0.022911567283495547</v>
      </c>
      <c r="N15" s="1">
        <f t="shared" si="7"/>
        <v>4.786549923308784</v>
      </c>
      <c r="O15" s="1">
        <f t="shared" si="8"/>
        <v>0</v>
      </c>
      <c r="P15" s="1">
        <f t="shared" si="9"/>
        <v>0</v>
      </c>
      <c r="Q15" s="1">
        <f t="shared" si="10"/>
        <v>0.00022857392449347581</v>
      </c>
      <c r="R15" s="1">
        <f t="shared" si="11"/>
        <v>6.761270949343172</v>
      </c>
      <c r="S15" s="1">
        <f t="shared" si="12"/>
        <v>1.142869623660899E-05</v>
      </c>
      <c r="T15" s="1">
        <f t="shared" si="11"/>
        <v>3.3806354782020454</v>
      </c>
      <c r="U15" s="1">
        <f t="shared" si="13"/>
        <v>0.0003452537717702035</v>
      </c>
    </row>
    <row r="16" spans="3:21" ht="12.75">
      <c r="C16" s="6">
        <v>154</v>
      </c>
      <c r="D16" s="1">
        <v>105</v>
      </c>
      <c r="E16" s="6">
        <f t="shared" si="14"/>
        <v>58.44518095640452</v>
      </c>
      <c r="F16" s="6">
        <f t="shared" si="15"/>
        <v>108.75529881981232</v>
      </c>
      <c r="G16" s="1">
        <f t="shared" si="0"/>
        <v>37.474789411002746</v>
      </c>
      <c r="H16" s="1">
        <f t="shared" si="1"/>
        <v>9.746420312276149</v>
      </c>
      <c r="I16" s="1">
        <f t="shared" si="2"/>
        <v>20.399029091828762</v>
      </c>
      <c r="J16" s="1">
        <f t="shared" si="3"/>
        <v>60.52823316665862</v>
      </c>
      <c r="K16" s="1">
        <f t="shared" si="4"/>
        <v>0.510526734214589</v>
      </c>
      <c r="L16" s="1">
        <f t="shared" si="5"/>
        <v>14.281121284147453</v>
      </c>
      <c r="M16" s="1">
        <f t="shared" si="6"/>
        <v>0.060205037680512906</v>
      </c>
      <c r="N16" s="1">
        <f t="shared" si="7"/>
        <v>7.7589599736228765</v>
      </c>
      <c r="O16" s="1">
        <f t="shared" si="8"/>
        <v>0</v>
      </c>
      <c r="P16" s="1">
        <f t="shared" si="9"/>
        <v>0</v>
      </c>
      <c r="Q16" s="1">
        <f t="shared" si="10"/>
        <v>0.0006006492169753388</v>
      </c>
      <c r="R16" s="1">
        <f t="shared" si="11"/>
        <v>10.960376044860611</v>
      </c>
      <c r="S16" s="1">
        <f t="shared" si="12"/>
        <v>3.0032460935443364E-05</v>
      </c>
      <c r="T16" s="1">
        <f t="shared" si="11"/>
        <v>5.480188038246627</v>
      </c>
      <c r="U16" s="1">
        <f t="shared" si="13"/>
        <v>0.001279117390120983</v>
      </c>
    </row>
    <row r="17" spans="3:21" ht="12.75">
      <c r="C17" s="6">
        <v>235</v>
      </c>
      <c r="D17" s="1">
        <v>134</v>
      </c>
      <c r="E17" s="6">
        <f t="shared" si="14"/>
        <v>82.041050429284</v>
      </c>
      <c r="F17" s="6">
        <f t="shared" si="15"/>
        <v>146.65098062972723</v>
      </c>
      <c r="G17" s="1">
        <f t="shared" si="0"/>
        <v>38.88023583932732</v>
      </c>
      <c r="H17" s="1">
        <f t="shared" si="1"/>
        <v>6.626553131137656</v>
      </c>
      <c r="I17" s="1">
        <f t="shared" si="2"/>
        <v>41.83236552575625</v>
      </c>
      <c r="J17" s="1">
        <f t="shared" si="3"/>
        <v>81.34180060276125</v>
      </c>
      <c r="K17" s="1">
        <f t="shared" si="4"/>
        <v>1.1867984200683073</v>
      </c>
      <c r="L17" s="1">
        <f t="shared" si="5"/>
        <v>21.755728793099287</v>
      </c>
      <c r="M17" s="1">
        <f t="shared" si="6"/>
        <v>0.14018204084614225</v>
      </c>
      <c r="N17" s="1">
        <f t="shared" si="7"/>
        <v>11.839024406615081</v>
      </c>
      <c r="O17" s="1">
        <f t="shared" si="8"/>
        <v>0</v>
      </c>
      <c r="P17" s="1">
        <f t="shared" si="9"/>
        <v>0</v>
      </c>
      <c r="Q17" s="1">
        <f t="shared" si="10"/>
        <v>0.0013986697957120919</v>
      </c>
      <c r="R17" s="1">
        <f t="shared" si="11"/>
        <v>16.72524909262975</v>
      </c>
      <c r="S17" s="1">
        <f t="shared" si="12"/>
        <v>6.993349026369044E-05</v>
      </c>
      <c r="T17" s="1">
        <f t="shared" si="11"/>
        <v>8.362624603484228</v>
      </c>
      <c r="U17" s="1">
        <f t="shared" si="13"/>
        <v>0.008913305351622498</v>
      </c>
    </row>
    <row r="18" spans="3:21" ht="12.75">
      <c r="C18" s="6">
        <v>381</v>
      </c>
      <c r="D18" s="1">
        <v>175</v>
      </c>
      <c r="E18" s="6">
        <f t="shared" si="14"/>
        <v>125.06875572757595</v>
      </c>
      <c r="F18" s="6">
        <f t="shared" si="15"/>
        <v>197.49665408991282</v>
      </c>
      <c r="G18" s="1">
        <f t="shared" si="0"/>
        <v>39.57231697610464</v>
      </c>
      <c r="H18" s="1">
        <f t="shared" si="1"/>
        <v>4.159998361664386</v>
      </c>
      <c r="I18" s="1">
        <f t="shared" si="2"/>
        <v>82.01964498136685</v>
      </c>
      <c r="J18" s="1">
        <f t="shared" si="3"/>
        <v>98.36987735157456</v>
      </c>
      <c r="K18" s="1">
        <f t="shared" si="4"/>
        <v>3.1045437979266914</v>
      </c>
      <c r="L18" s="1">
        <f t="shared" si="5"/>
        <v>35.10244394406644</v>
      </c>
      <c r="M18" s="1">
        <f t="shared" si="6"/>
        <v>0.3683896929693962</v>
      </c>
      <c r="N18" s="1">
        <f t="shared" si="7"/>
        <v>19.18995228246857</v>
      </c>
      <c r="O18" s="1">
        <f t="shared" si="8"/>
        <v>0</v>
      </c>
      <c r="P18" s="1">
        <f t="shared" si="9"/>
        <v>0</v>
      </c>
      <c r="Q18" s="1">
        <f t="shared" si="10"/>
        <v>0.0036764563857499613</v>
      </c>
      <c r="R18" s="1">
        <f t="shared" si="11"/>
        <v>27.11625460305536</v>
      </c>
      <c r="S18" s="1">
        <f t="shared" si="12"/>
        <v>0.00018382282261677514</v>
      </c>
      <c r="T18" s="1">
        <f t="shared" si="11"/>
        <v>13.558127547083494</v>
      </c>
      <c r="U18" s="1">
        <f t="shared" si="13"/>
        <v>0.01652569617114094</v>
      </c>
    </row>
    <row r="19" spans="3:21" ht="12.75">
      <c r="C19" s="6">
        <v>593</v>
      </c>
      <c r="D19" s="1">
        <v>232</v>
      </c>
      <c r="E19" s="6">
        <f t="shared" si="14"/>
        <v>173.65469097179698</v>
      </c>
      <c r="F19" s="6">
        <f t="shared" si="15"/>
        <v>246.5839667169959</v>
      </c>
      <c r="G19" s="1">
        <f t="shared" si="0"/>
        <v>39.827942124103856</v>
      </c>
      <c r="H19" s="1">
        <f t="shared" si="1"/>
        <v>2.6900467655098943</v>
      </c>
      <c r="I19" s="1">
        <f t="shared" si="2"/>
        <v>125.4868918124785</v>
      </c>
      <c r="J19" s="1">
        <f t="shared" si="3"/>
        <v>96.69697529829801</v>
      </c>
      <c r="K19" s="1">
        <f t="shared" si="4"/>
        <v>7.438557913804009</v>
      </c>
      <c r="L19" s="1">
        <f t="shared" si="5"/>
        <v>54.037916299999544</v>
      </c>
      <c r="M19" s="1">
        <f t="shared" si="6"/>
        <v>0.891947688935448</v>
      </c>
      <c r="N19" s="1">
        <f t="shared" si="7"/>
        <v>29.85218270367092</v>
      </c>
      <c r="O19" s="1">
        <f t="shared" si="8"/>
        <v>0</v>
      </c>
      <c r="P19" s="1">
        <f t="shared" si="9"/>
        <v>0</v>
      </c>
      <c r="Q19" s="1">
        <f t="shared" si="10"/>
        <v>0.008906126148121201</v>
      </c>
      <c r="R19" s="1">
        <f t="shared" si="11"/>
        <v>42.20456314737</v>
      </c>
      <c r="S19" s="1">
        <f t="shared" si="12"/>
        <v>0.0004453063269987378</v>
      </c>
      <c r="T19" s="1">
        <f t="shared" si="11"/>
        <v>21.10228250214749</v>
      </c>
      <c r="U19" s="1">
        <f t="shared" si="13"/>
        <v>0.003951621678107236</v>
      </c>
    </row>
    <row r="20" spans="3:21" ht="12.75">
      <c r="C20" s="6">
        <v>941</v>
      </c>
      <c r="D20" s="1">
        <v>307</v>
      </c>
      <c r="E20" s="6">
        <f t="shared" si="14"/>
        <v>222.2570764744032</v>
      </c>
      <c r="F20" s="6">
        <f t="shared" si="15"/>
        <v>311.44849683118724</v>
      </c>
      <c r="G20" s="1">
        <f t="shared" si="0"/>
        <v>39.93728011068282</v>
      </c>
      <c r="H20" s="1">
        <f t="shared" si="1"/>
        <v>1.6998692472653145</v>
      </c>
      <c r="I20" s="1">
        <f t="shared" si="2"/>
        <v>161.8366599665777</v>
      </c>
      <c r="J20" s="1">
        <f t="shared" si="3"/>
        <v>78.58804837034151</v>
      </c>
      <c r="K20" s="1">
        <f t="shared" si="4"/>
        <v>18.21662842588109</v>
      </c>
      <c r="L20" s="1">
        <f t="shared" si="5"/>
        <v>83.39555734908953</v>
      </c>
      <c r="M20" s="1">
        <f t="shared" si="6"/>
        <v>2.2429602994464632</v>
      </c>
      <c r="N20" s="1">
        <f t="shared" si="7"/>
        <v>47.30677724724456</v>
      </c>
      <c r="O20" s="1">
        <f t="shared" si="8"/>
        <v>0</v>
      </c>
      <c r="P20" s="1">
        <f t="shared" si="9"/>
        <v>0</v>
      </c>
      <c r="Q20" s="1">
        <f t="shared" si="10"/>
        <v>0.022426353991190105</v>
      </c>
      <c r="R20" s="1">
        <f t="shared" si="11"/>
        <v>66.9721606019056</v>
      </c>
      <c r="S20" s="1">
        <f t="shared" si="12"/>
        <v>0.001121317823939812</v>
      </c>
      <c r="T20" s="1">
        <f t="shared" si="11"/>
        <v>33.48608401534074</v>
      </c>
      <c r="U20" s="1">
        <f t="shared" si="13"/>
        <v>0.00020996640873731216</v>
      </c>
    </row>
    <row r="21" spans="3:21" ht="12.75">
      <c r="C21" s="6">
        <v>1490</v>
      </c>
      <c r="D21" s="1">
        <v>424</v>
      </c>
      <c r="E21" s="6">
        <f t="shared" si="14"/>
        <v>271.1898517874658</v>
      </c>
      <c r="F21" s="6">
        <f t="shared" si="15"/>
        <v>414.42773532433745</v>
      </c>
      <c r="G21" s="1">
        <f t="shared" si="0"/>
        <v>39.98074350307646</v>
      </c>
      <c r="H21" s="1">
        <f t="shared" si="1"/>
        <v>1.0747099109287017</v>
      </c>
      <c r="I21" s="1">
        <f t="shared" si="2"/>
        <v>182.80591907330896</v>
      </c>
      <c r="J21" s="1">
        <f t="shared" si="3"/>
        <v>56.06259620988478</v>
      </c>
      <c r="K21" s="1">
        <f t="shared" si="4"/>
        <v>42.73949137825864</v>
      </c>
      <c r="L21" s="1">
        <f t="shared" si="5"/>
        <v>123.56845600242298</v>
      </c>
      <c r="M21" s="1">
        <f t="shared" si="6"/>
        <v>5.604658533528049</v>
      </c>
      <c r="N21" s="1">
        <f t="shared" si="7"/>
        <v>74.6542074940477</v>
      </c>
      <c r="O21" s="1">
        <f t="shared" si="8"/>
        <v>0</v>
      </c>
      <c r="P21" s="1">
        <f t="shared" si="9"/>
        <v>0</v>
      </c>
      <c r="Q21" s="1">
        <f t="shared" si="10"/>
        <v>0.05622790334423439</v>
      </c>
      <c r="R21" s="1">
        <f t="shared" si="11"/>
        <v>106.04516730266168</v>
      </c>
      <c r="S21" s="1">
        <f t="shared" si="12"/>
        <v>0.0028113959494573374</v>
      </c>
      <c r="T21" s="1">
        <f t="shared" si="11"/>
        <v>53.02259840439159</v>
      </c>
      <c r="U21" s="1">
        <f t="shared" si="13"/>
        <v>0.0005096801075835322</v>
      </c>
    </row>
    <row r="22" spans="3:21" ht="12.75">
      <c r="C22" s="6">
        <v>1900</v>
      </c>
      <c r="D22" s="1">
        <v>488</v>
      </c>
      <c r="E22" s="6">
        <f t="shared" si="14"/>
        <v>303.3723720238362</v>
      </c>
      <c r="F22" s="6">
        <f t="shared" si="15"/>
        <v>491.70577188843396</v>
      </c>
      <c r="G22" s="1">
        <f t="shared" si="0"/>
        <v>39.991861205601246</v>
      </c>
      <c r="H22" s="1">
        <f t="shared" si="1"/>
        <v>0.84303318737679</v>
      </c>
      <c r="I22" s="1">
        <f t="shared" si="2"/>
        <v>189.06358485858397</v>
      </c>
      <c r="J22" s="1">
        <f t="shared" si="3"/>
        <v>45.4698485688229</v>
      </c>
      <c r="K22" s="1">
        <f t="shared" si="4"/>
        <v>65.1393194276837</v>
      </c>
      <c r="L22" s="1">
        <f t="shared" si="5"/>
        <v>147.69104209893996</v>
      </c>
      <c r="M22" s="1">
        <f t="shared" si="6"/>
        <v>9.081605525388417</v>
      </c>
      <c r="N22" s="1">
        <f t="shared" si="7"/>
        <v>94.86378145414359</v>
      </c>
      <c r="O22" s="1">
        <f t="shared" si="8"/>
        <v>0</v>
      </c>
      <c r="P22" s="1">
        <f t="shared" si="9"/>
        <v>0</v>
      </c>
      <c r="Q22" s="1">
        <f t="shared" si="10"/>
        <v>0.09142952810507024</v>
      </c>
      <c r="R22" s="1">
        <f t="shared" si="11"/>
        <v>135.22535732342715</v>
      </c>
      <c r="S22" s="1">
        <f t="shared" si="12"/>
        <v>0.004571478473797426</v>
      </c>
      <c r="T22" s="1">
        <f t="shared" si="11"/>
        <v>67.61270925572359</v>
      </c>
      <c r="U22" s="1">
        <f t="shared" si="13"/>
        <v>5.766572027473874E-05</v>
      </c>
    </row>
    <row r="23" spans="3:21" ht="12.75">
      <c r="C23" s="6">
        <v>2410</v>
      </c>
      <c r="D23" s="1">
        <v>573</v>
      </c>
      <c r="E23" s="6">
        <f t="shared" si="14"/>
        <v>343.0903113001768</v>
      </c>
      <c r="F23" s="6">
        <f t="shared" si="15"/>
        <v>584.6540043563762</v>
      </c>
      <c r="G23" s="1">
        <f t="shared" si="0"/>
        <v>39.99858494935145</v>
      </c>
      <c r="H23" s="1">
        <f t="shared" si="1"/>
        <v>0.6647437165638788</v>
      </c>
      <c r="I23" s="1">
        <f t="shared" si="2"/>
        <v>193.05855469160358</v>
      </c>
      <c r="J23" s="1">
        <f t="shared" si="3"/>
        <v>36.60506888410762</v>
      </c>
      <c r="K23" s="1">
        <f t="shared" si="4"/>
        <v>95.34774636156322</v>
      </c>
      <c r="L23" s="1">
        <f t="shared" si="5"/>
        <v>170.43466408808555</v>
      </c>
      <c r="M23" s="1">
        <f t="shared" si="6"/>
        <v>14.530970090339334</v>
      </c>
      <c r="N23" s="1">
        <f t="shared" si="7"/>
        <v>119.66550172619068</v>
      </c>
      <c r="O23" s="1">
        <f t="shared" si="8"/>
        <v>0</v>
      </c>
      <c r="P23" s="1">
        <f t="shared" si="9"/>
        <v>0</v>
      </c>
      <c r="Q23" s="1">
        <f t="shared" si="10"/>
        <v>0.1471001923469568</v>
      </c>
      <c r="R23" s="1">
        <f t="shared" si="11"/>
        <v>171.52264233473062</v>
      </c>
      <c r="S23" s="1">
        <f t="shared" si="12"/>
        <v>0.0073550149722314325</v>
      </c>
      <c r="T23" s="1">
        <f t="shared" si="11"/>
        <v>85.76138360669786</v>
      </c>
      <c r="U23" s="1">
        <f t="shared" si="13"/>
        <v>0.00041365769559933654</v>
      </c>
    </row>
    <row r="24" spans="3:21" ht="12.75">
      <c r="C24" s="6">
        <v>3010</v>
      </c>
      <c r="D24" s="1">
        <v>660</v>
      </c>
      <c r="E24" s="6">
        <f t="shared" si="14"/>
        <v>389.4415808938822</v>
      </c>
      <c r="F24" s="6">
        <f t="shared" si="15"/>
        <v>687.6016171812488</v>
      </c>
      <c r="G24" s="1">
        <f t="shared" si="0"/>
        <v>40.00254959622088</v>
      </c>
      <c r="H24" s="1">
        <f t="shared" si="1"/>
        <v>0.5322894185550376</v>
      </c>
      <c r="I24" s="1">
        <f t="shared" si="2"/>
        <v>195.49364777742994</v>
      </c>
      <c r="J24" s="1">
        <f t="shared" si="3"/>
        <v>29.678050889274218</v>
      </c>
      <c r="K24" s="1">
        <f t="shared" si="4"/>
        <v>131.22040547009237</v>
      </c>
      <c r="L24" s="1">
        <f t="shared" si="5"/>
        <v>187.80165659114903</v>
      </c>
      <c r="M24" s="1">
        <f t="shared" si="6"/>
        <v>22.484042275149257</v>
      </c>
      <c r="N24" s="1">
        <f t="shared" si="7"/>
        <v>148.25156866036767</v>
      </c>
      <c r="O24" s="1">
        <f t="shared" si="8"/>
        <v>0</v>
      </c>
      <c r="P24" s="1">
        <f t="shared" si="9"/>
        <v>0</v>
      </c>
      <c r="Q24" s="1">
        <f t="shared" si="10"/>
        <v>0.22946263043726364</v>
      </c>
      <c r="R24" s="1">
        <f t="shared" si="11"/>
        <v>214.22528664551308</v>
      </c>
      <c r="S24" s="1">
        <f t="shared" si="12"/>
        <v>0.011473144552520359</v>
      </c>
      <c r="T24" s="1">
        <f t="shared" si="11"/>
        <v>107.11276497638978</v>
      </c>
      <c r="U24" s="1">
        <f t="shared" si="13"/>
        <v>0.0017489652686414345</v>
      </c>
    </row>
    <row r="25" spans="3:21" ht="12.75">
      <c r="C25" s="6">
        <v>3900</v>
      </c>
      <c r="D25" s="1">
        <v>790</v>
      </c>
      <c r="E25" s="6">
        <f t="shared" si="14"/>
        <v>455.05050605705634</v>
      </c>
      <c r="F25" s="6">
        <f t="shared" si="15"/>
        <v>828.0923500876763</v>
      </c>
      <c r="G25" s="1">
        <f t="shared" si="0"/>
        <v>40.00541312156493</v>
      </c>
      <c r="H25" s="1">
        <f t="shared" si="1"/>
        <v>0.4108476513883046</v>
      </c>
      <c r="I25" s="1">
        <f t="shared" si="2"/>
        <v>197.29067837291146</v>
      </c>
      <c r="J25" s="1">
        <f t="shared" si="3"/>
        <v>23.115919827192933</v>
      </c>
      <c r="K25" s="1">
        <f t="shared" si="4"/>
        <v>180.17137828137385</v>
      </c>
      <c r="L25" s="1">
        <f t="shared" si="5"/>
        <v>199.01496421896897</v>
      </c>
      <c r="M25" s="1">
        <f t="shared" si="6"/>
        <v>37.178556152048245</v>
      </c>
      <c r="N25" s="1">
        <f t="shared" si="7"/>
        <v>189.19920728872034</v>
      </c>
      <c r="O25" s="1">
        <f t="shared" si="8"/>
        <v>0</v>
      </c>
      <c r="P25" s="1">
        <f t="shared" si="9"/>
        <v>0</v>
      </c>
      <c r="Q25" s="1">
        <f t="shared" si="10"/>
        <v>0.38521913564950105</v>
      </c>
      <c r="R25" s="1">
        <f t="shared" si="11"/>
        <v>277.56743098359</v>
      </c>
      <c r="S25" s="1">
        <f t="shared" si="12"/>
        <v>0.019260993508328182</v>
      </c>
      <c r="T25" s="1">
        <f t="shared" si="11"/>
        <v>138.78398011781587</v>
      </c>
      <c r="U25" s="1">
        <f t="shared" si="13"/>
        <v>0.0023249914039450317</v>
      </c>
    </row>
    <row r="26" spans="3:21" ht="12.75">
      <c r="C26" s="6">
        <v>4770</v>
      </c>
      <c r="D26" s="1">
        <v>927</v>
      </c>
      <c r="E26" s="6">
        <f t="shared" si="14"/>
        <v>513.7112571211123</v>
      </c>
      <c r="F26" s="6">
        <f t="shared" si="15"/>
        <v>954.7328480381209</v>
      </c>
      <c r="G26" s="1">
        <f t="shared" si="0"/>
        <v>40.00681178696388</v>
      </c>
      <c r="H26" s="1">
        <f t="shared" si="1"/>
        <v>0.33592491825509324</v>
      </c>
      <c r="I26" s="1">
        <f t="shared" si="2"/>
        <v>198.1803915696242</v>
      </c>
      <c r="J26" s="1">
        <f t="shared" si="3"/>
        <v>18.985040309364013</v>
      </c>
      <c r="K26" s="1">
        <f t="shared" si="4"/>
        <v>220.30980061475296</v>
      </c>
      <c r="L26" s="1">
        <f t="shared" si="5"/>
        <v>198.96650781512346</v>
      </c>
      <c r="M26" s="1">
        <f t="shared" si="6"/>
        <v>54.609184934486045</v>
      </c>
      <c r="N26" s="1">
        <f t="shared" si="7"/>
        <v>227.21589807965745</v>
      </c>
      <c r="O26" s="1">
        <f t="shared" si="8"/>
        <v>0</v>
      </c>
      <c r="P26" s="1">
        <f t="shared" si="9"/>
        <v>0</v>
      </c>
      <c r="Q26" s="1">
        <f t="shared" si="10"/>
        <v>0.5762553648574346</v>
      </c>
      <c r="R26" s="1">
        <f t="shared" si="11"/>
        <v>339.48599516221924</v>
      </c>
      <c r="S26" s="1">
        <f t="shared" si="12"/>
        <v>0.028812850427981682</v>
      </c>
      <c r="T26" s="1">
        <f t="shared" si="11"/>
        <v>169.74348175350158</v>
      </c>
      <c r="U26" s="1">
        <f t="shared" si="13"/>
        <v>0.000895013272338657</v>
      </c>
    </row>
    <row r="27" spans="3:21" ht="12.75">
      <c r="C27" s="6">
        <v>6080</v>
      </c>
      <c r="D27" s="1">
        <v>1030</v>
      </c>
      <c r="E27" s="6">
        <f t="shared" si="14"/>
        <v>591.9711753771375</v>
      </c>
      <c r="F27" s="6">
        <f t="shared" si="15"/>
        <v>1133.0418388446446</v>
      </c>
      <c r="G27" s="1">
        <f t="shared" si="0"/>
        <v>40.00789627690066</v>
      </c>
      <c r="H27" s="1">
        <f t="shared" si="1"/>
        <v>0.26355350268300054</v>
      </c>
      <c r="I27" s="1">
        <f t="shared" si="2"/>
        <v>198.87575210741525</v>
      </c>
      <c r="J27" s="1">
        <f t="shared" si="3"/>
        <v>14.94677428743552</v>
      </c>
      <c r="K27" s="1">
        <f t="shared" si="4"/>
        <v>266.308335215927</v>
      </c>
      <c r="L27" s="1">
        <f t="shared" si="5"/>
        <v>188.68862488336893</v>
      </c>
      <c r="M27" s="1">
        <f t="shared" si="6"/>
        <v>85.79614542619979</v>
      </c>
      <c r="N27" s="1">
        <f t="shared" si="7"/>
        <v>280.0629100825635</v>
      </c>
      <c r="O27" s="1">
        <f t="shared" si="8"/>
        <v>0</v>
      </c>
      <c r="P27" s="1">
        <f t="shared" si="9"/>
        <v>0</v>
      </c>
      <c r="Q27" s="1">
        <f t="shared" si="10"/>
        <v>0.9362344131003786</v>
      </c>
      <c r="R27" s="1">
        <f t="shared" si="11"/>
        <v>432.71931560945234</v>
      </c>
      <c r="S27" s="1">
        <f t="shared" si="12"/>
        <v>0.04681193759432781</v>
      </c>
      <c r="T27" s="1">
        <f t="shared" si="11"/>
        <v>216.3606604791414</v>
      </c>
      <c r="U27" s="1">
        <f t="shared" si="13"/>
        <v>0.01000812569750751</v>
      </c>
    </row>
    <row r="28" spans="3:21" ht="12.75">
      <c r="C28" s="6">
        <v>7720</v>
      </c>
      <c r="D28" s="1">
        <v>1230</v>
      </c>
      <c r="E28" s="6">
        <f t="shared" si="14"/>
        <v>677.3365525262004</v>
      </c>
      <c r="F28" s="6">
        <f t="shared" si="15"/>
        <v>1344.230337308328</v>
      </c>
      <c r="G28" s="1">
        <f t="shared" si="0"/>
        <v>40.00855555479424</v>
      </c>
      <c r="H28" s="1">
        <f t="shared" si="1"/>
        <v>0.20756887329789073</v>
      </c>
      <c r="I28" s="1">
        <f t="shared" si="2"/>
        <v>199.30084373723008</v>
      </c>
      <c r="J28" s="1">
        <f t="shared" si="3"/>
        <v>11.796714187672944</v>
      </c>
      <c r="K28" s="1">
        <f t="shared" si="4"/>
        <v>305.0221139515054</v>
      </c>
      <c r="L28" s="1">
        <f t="shared" si="5"/>
        <v>170.207450018416</v>
      </c>
      <c r="M28" s="1">
        <f t="shared" si="6"/>
        <v>131.4201451725436</v>
      </c>
      <c r="N28" s="1">
        <f t="shared" si="7"/>
        <v>337.8594276583835</v>
      </c>
      <c r="O28" s="1">
        <f t="shared" si="8"/>
        <v>0</v>
      </c>
      <c r="P28" s="1">
        <f t="shared" si="9"/>
        <v>0</v>
      </c>
      <c r="Q28" s="1">
        <f t="shared" si="10"/>
        <v>1.5094224249870218</v>
      </c>
      <c r="R28" s="1">
        <f t="shared" si="11"/>
        <v>549.4380826514015</v>
      </c>
      <c r="S28" s="1">
        <f t="shared" si="12"/>
        <v>0.07547168514011313</v>
      </c>
      <c r="T28" s="1">
        <f t="shared" si="11"/>
        <v>274.7210939191562</v>
      </c>
      <c r="U28" s="1">
        <f t="shared" si="13"/>
        <v>0.008624872735524085</v>
      </c>
    </row>
    <row r="29" spans="3:21" ht="12.75">
      <c r="C29" s="6">
        <v>9630</v>
      </c>
      <c r="D29" s="1">
        <v>1440</v>
      </c>
      <c r="E29" s="6">
        <f t="shared" si="14"/>
        <v>765.8954735805091</v>
      </c>
      <c r="F29" s="6">
        <f t="shared" si="15"/>
        <v>1579.5452400089384</v>
      </c>
      <c r="G29" s="1">
        <f t="shared" si="0"/>
        <v>40.008940363016784</v>
      </c>
      <c r="H29" s="1">
        <f t="shared" si="1"/>
        <v>0.1664015695000564</v>
      </c>
      <c r="I29" s="1">
        <f t="shared" si="2"/>
        <v>199.54979624389685</v>
      </c>
      <c r="J29" s="1">
        <f t="shared" si="3"/>
        <v>9.468784269770198</v>
      </c>
      <c r="K29" s="1">
        <f t="shared" si="4"/>
        <v>333.30239594778504</v>
      </c>
      <c r="L29" s="1">
        <f t="shared" si="5"/>
        <v>149.09967181490927</v>
      </c>
      <c r="M29" s="1">
        <f t="shared" si="6"/>
        <v>190.56820806085275</v>
      </c>
      <c r="N29" s="1">
        <f t="shared" si="7"/>
        <v>392.7494295293542</v>
      </c>
      <c r="O29" s="1">
        <f t="shared" si="8"/>
        <v>0</v>
      </c>
      <c r="P29" s="1">
        <f t="shared" si="9"/>
        <v>0</v>
      </c>
      <c r="Q29" s="1">
        <f t="shared" si="10"/>
        <v>2.3486967615703995</v>
      </c>
      <c r="R29" s="1">
        <f t="shared" si="11"/>
        <v>685.3713124858136</v>
      </c>
      <c r="S29" s="1">
        <f t="shared" si="12"/>
        <v>0.11743620338734005</v>
      </c>
      <c r="T29" s="1">
        <f t="shared" si="11"/>
        <v>342.68964033959094</v>
      </c>
      <c r="U29" s="1">
        <f t="shared" si="13"/>
        <v>0.009390853592376656</v>
      </c>
    </row>
    <row r="30" spans="3:21" ht="12.75">
      <c r="C30" s="6">
        <v>12200</v>
      </c>
      <c r="D30" s="1">
        <v>1660</v>
      </c>
      <c r="E30" s="6">
        <f t="shared" si="14"/>
        <v>873.5821749896237</v>
      </c>
      <c r="F30" s="6">
        <f t="shared" si="15"/>
        <v>1881.7445338420007</v>
      </c>
      <c r="G30" s="1">
        <f t="shared" si="0"/>
        <v>40.00920123071379</v>
      </c>
      <c r="H30" s="1">
        <f t="shared" si="1"/>
        <v>0.1313489805424142</v>
      </c>
      <c r="I30" s="1">
        <f t="shared" si="2"/>
        <v>199.71891645784785</v>
      </c>
      <c r="J30" s="1">
        <f t="shared" si="3"/>
        <v>7.480464925862764</v>
      </c>
      <c r="K30" s="1">
        <f t="shared" si="4"/>
        <v>355.65621677046573</v>
      </c>
      <c r="L30" s="1">
        <f t="shared" si="5"/>
        <v>125.58423164591376</v>
      </c>
      <c r="M30" s="1">
        <f t="shared" si="6"/>
        <v>274.2397963680042</v>
      </c>
      <c r="N30" s="1">
        <f t="shared" si="7"/>
        <v>446.13063536277014</v>
      </c>
      <c r="O30" s="1">
        <f t="shared" si="8"/>
        <v>0</v>
      </c>
      <c r="P30" s="1">
        <f t="shared" si="9"/>
        <v>0</v>
      </c>
      <c r="Q30" s="1">
        <f t="shared" si="10"/>
        <v>3.769562519682344</v>
      </c>
      <c r="R30" s="1">
        <f t="shared" si="11"/>
        <v>868.2731680759009</v>
      </c>
      <c r="S30" s="1">
        <f t="shared" si="12"/>
        <v>0.18848164290971317</v>
      </c>
      <c r="T30" s="1">
        <f t="shared" si="11"/>
        <v>434.14468485101077</v>
      </c>
      <c r="U30" s="1">
        <f t="shared" si="13"/>
        <v>0.017843895445204743</v>
      </c>
    </row>
    <row r="31" spans="3:21" ht="12.75">
      <c r="C31" s="6">
        <v>15300</v>
      </c>
      <c r="D31" s="1">
        <v>2030</v>
      </c>
      <c r="E31" s="6">
        <f t="shared" si="14"/>
        <v>989.437145149724</v>
      </c>
      <c r="F31" s="6">
        <f t="shared" si="15"/>
        <v>2227.3129714657707</v>
      </c>
      <c r="G31" s="1">
        <f t="shared" si="0"/>
        <v>40.00935826774696</v>
      </c>
      <c r="H31" s="1">
        <f t="shared" si="1"/>
        <v>0.10473619949674301</v>
      </c>
      <c r="I31" s="1">
        <f t="shared" si="2"/>
        <v>199.82086060501368</v>
      </c>
      <c r="J31" s="1">
        <f t="shared" si="3"/>
        <v>5.967859838651307</v>
      </c>
      <c r="K31" s="1">
        <f t="shared" si="4"/>
        <v>370.61921063618973</v>
      </c>
      <c r="L31" s="1">
        <f t="shared" si="5"/>
        <v>104.35206195406307</v>
      </c>
      <c r="M31" s="1">
        <f t="shared" si="6"/>
        <v>372.7627154567866</v>
      </c>
      <c r="N31" s="1">
        <f t="shared" si="7"/>
        <v>483.5400329074163</v>
      </c>
      <c r="O31" s="1">
        <f t="shared" si="8"/>
        <v>0</v>
      </c>
      <c r="P31" s="1">
        <f t="shared" si="9"/>
        <v>0</v>
      </c>
      <c r="Q31" s="1">
        <f t="shared" si="10"/>
        <v>5.928563318725096</v>
      </c>
      <c r="R31" s="1">
        <f t="shared" si="11"/>
        <v>1088.8882017844153</v>
      </c>
      <c r="S31" s="1">
        <f t="shared" si="12"/>
        <v>0.2964368652618207</v>
      </c>
      <c r="T31" s="1">
        <f t="shared" si="11"/>
        <v>544.4600787817282</v>
      </c>
      <c r="U31" s="1">
        <f t="shared" si="13"/>
        <v>0.009447549979046338</v>
      </c>
    </row>
    <row r="32" spans="3:21" ht="12.75">
      <c r="C32" s="6">
        <v>19400</v>
      </c>
      <c r="D32" s="1">
        <v>2380</v>
      </c>
      <c r="E32" s="6">
        <f t="shared" si="14"/>
        <v>1119.726187722133</v>
      </c>
      <c r="F32" s="6">
        <f t="shared" si="15"/>
        <v>2660.3281815272385</v>
      </c>
      <c r="G32" s="1">
        <f t="shared" si="0"/>
        <v>40.00946191076637</v>
      </c>
      <c r="H32" s="1">
        <f t="shared" si="1"/>
        <v>0.08260144347596836</v>
      </c>
      <c r="I32" s="1">
        <f t="shared" si="2"/>
        <v>199.88819940876897</v>
      </c>
      <c r="J32" s="1">
        <f t="shared" si="3"/>
        <v>4.708197218346142</v>
      </c>
      <c r="K32" s="1">
        <f t="shared" si="4"/>
        <v>381.20396159086954</v>
      </c>
      <c r="L32" s="1">
        <f t="shared" si="5"/>
        <v>84.64868472863961</v>
      </c>
      <c r="M32" s="1">
        <f t="shared" si="6"/>
        <v>488.61644463565835</v>
      </c>
      <c r="N32" s="1">
        <f t="shared" si="7"/>
        <v>499.87077810291896</v>
      </c>
      <c r="O32" s="1">
        <f t="shared" si="8"/>
        <v>0</v>
      </c>
      <c r="P32" s="1">
        <f t="shared" si="9"/>
        <v>0</v>
      </c>
      <c r="Q32" s="1">
        <f t="shared" si="10"/>
        <v>9.531521609237508</v>
      </c>
      <c r="R32" s="1">
        <f t="shared" si="11"/>
        <v>1380.6568987657274</v>
      </c>
      <c r="S32" s="1">
        <f t="shared" si="12"/>
        <v>0.47659856683256957</v>
      </c>
      <c r="T32" s="1">
        <f t="shared" si="11"/>
        <v>690.3610212681301</v>
      </c>
      <c r="U32" s="1">
        <f t="shared" si="13"/>
        <v>0.01387329449868801</v>
      </c>
    </row>
    <row r="33" spans="3:21" ht="12.75">
      <c r="C33" s="6">
        <v>24200</v>
      </c>
      <c r="D33" s="1">
        <v>2850</v>
      </c>
      <c r="E33" s="6">
        <f t="shared" si="14"/>
        <v>1241.0996296671685</v>
      </c>
      <c r="F33" s="6">
        <f t="shared" si="15"/>
        <v>3146.5754689092655</v>
      </c>
      <c r="G33" s="1">
        <f t="shared" si="0"/>
        <v>40.0095228515968</v>
      </c>
      <c r="H33" s="1">
        <f t="shared" si="1"/>
        <v>0.06621778695246647</v>
      </c>
      <c r="I33" s="1">
        <f t="shared" si="2"/>
        <v>199.92781483345794</v>
      </c>
      <c r="J33" s="1">
        <f t="shared" si="3"/>
        <v>3.7750879473836645</v>
      </c>
      <c r="K33" s="1">
        <f t="shared" si="4"/>
        <v>387.71471925892223</v>
      </c>
      <c r="L33" s="1">
        <f t="shared" si="5"/>
        <v>69.01785567397467</v>
      </c>
      <c r="M33" s="1">
        <f t="shared" si="6"/>
        <v>597.8746970133059</v>
      </c>
      <c r="N33" s="1">
        <f t="shared" si="7"/>
        <v>490.32745060751824</v>
      </c>
      <c r="O33" s="1">
        <f t="shared" si="8"/>
        <v>0</v>
      </c>
      <c r="P33" s="1">
        <f t="shared" si="9"/>
        <v>0</v>
      </c>
      <c r="Q33" s="1">
        <f t="shared" si="10"/>
        <v>14.831258346964406</v>
      </c>
      <c r="R33" s="1">
        <f t="shared" si="11"/>
        <v>1722.2170895177978</v>
      </c>
      <c r="S33" s="1">
        <f t="shared" si="12"/>
        <v>0.7416173629211941</v>
      </c>
      <c r="T33" s="1">
        <f t="shared" si="11"/>
        <v>861.1717673756386</v>
      </c>
      <c r="U33" s="1">
        <f t="shared" si="13"/>
        <v>0.01082880994259781</v>
      </c>
    </row>
    <row r="34" spans="3:21" ht="12.75">
      <c r="C34" s="6">
        <v>30200</v>
      </c>
      <c r="D34" s="1">
        <v>3410</v>
      </c>
      <c r="E34" s="6">
        <f t="shared" si="14"/>
        <v>1354.6183785312762</v>
      </c>
      <c r="F34" s="6">
        <f t="shared" si="15"/>
        <v>3741.7697991614004</v>
      </c>
      <c r="G34" s="1">
        <f t="shared" si="0"/>
        <v>40.00956207284878</v>
      </c>
      <c r="H34" s="1">
        <f t="shared" si="1"/>
        <v>0.05306198725656059</v>
      </c>
      <c r="I34" s="1">
        <f t="shared" si="2"/>
        <v>199.95331938994406</v>
      </c>
      <c r="J34" s="1">
        <f t="shared" si="3"/>
        <v>3.025456379080446</v>
      </c>
      <c r="K34" s="1">
        <f t="shared" si="4"/>
        <v>392.0239397075519</v>
      </c>
      <c r="L34" s="1">
        <f t="shared" si="5"/>
        <v>55.92038914432057</v>
      </c>
      <c r="M34" s="1">
        <f t="shared" si="6"/>
        <v>698.3802660474378</v>
      </c>
      <c r="N34" s="1">
        <f t="shared" si="7"/>
        <v>458.96166873608485</v>
      </c>
      <c r="O34" s="1">
        <f t="shared" si="8"/>
        <v>0</v>
      </c>
      <c r="P34" s="1">
        <f t="shared" si="9"/>
        <v>0</v>
      </c>
      <c r="Q34" s="1">
        <f t="shared" si="10"/>
        <v>23.096342163662502</v>
      </c>
      <c r="R34" s="1">
        <f t="shared" si="11"/>
        <v>2149.1242384081947</v>
      </c>
      <c r="S34" s="1">
        <f t="shared" si="12"/>
        <v>1.1549491498311966</v>
      </c>
      <c r="T34" s="1">
        <f t="shared" si="11"/>
        <v>1074.6849845064635</v>
      </c>
      <c r="U34" s="1">
        <f t="shared" si="13"/>
        <v>0.009465966033625097</v>
      </c>
    </row>
    <row r="35" spans="3:21" ht="12.75">
      <c r="C35" s="6">
        <v>37600</v>
      </c>
      <c r="D35" s="1">
        <v>4080</v>
      </c>
      <c r="E35" s="6">
        <f t="shared" si="14"/>
        <v>1454.4829064841063</v>
      </c>
      <c r="F35" s="6">
        <f t="shared" si="15"/>
        <v>4474.108817555492</v>
      </c>
      <c r="G35" s="1">
        <f t="shared" si="0"/>
        <v>40.00958704686878</v>
      </c>
      <c r="H35" s="1">
        <f t="shared" si="1"/>
        <v>0.04261896317588346</v>
      </c>
      <c r="I35" s="1">
        <f t="shared" si="2"/>
        <v>199.96956270840315</v>
      </c>
      <c r="J35" s="1">
        <f t="shared" si="3"/>
        <v>2.4302182191970116</v>
      </c>
      <c r="K35" s="1">
        <f t="shared" si="4"/>
        <v>394.8180900621148</v>
      </c>
      <c r="L35" s="1">
        <f t="shared" si="5"/>
        <v>45.23491070995464</v>
      </c>
      <c r="M35" s="1">
        <f t="shared" si="6"/>
        <v>782.0958346821452</v>
      </c>
      <c r="N35" s="1">
        <f t="shared" si="7"/>
        <v>412.82265987964837</v>
      </c>
      <c r="O35" s="1">
        <f t="shared" si="8"/>
        <v>0</v>
      </c>
      <c r="P35" s="1">
        <f t="shared" si="9"/>
        <v>0</v>
      </c>
      <c r="Q35" s="1">
        <f t="shared" si="10"/>
        <v>35.79953783885748</v>
      </c>
      <c r="R35" s="1">
        <f t="shared" si="11"/>
        <v>2675.560868581728</v>
      </c>
      <c r="S35" s="1">
        <f t="shared" si="12"/>
        <v>1.7902941457168104</v>
      </c>
      <c r="T35" s="1">
        <f t="shared" si="11"/>
        <v>1338.0175412017893</v>
      </c>
      <c r="U35" s="1">
        <f t="shared" si="13"/>
        <v>0.009330651676938459</v>
      </c>
    </row>
    <row r="36" spans="3:21" ht="12.75">
      <c r="C36" s="6">
        <v>47800</v>
      </c>
      <c r="D36" s="1">
        <v>4980</v>
      </c>
      <c r="E36" s="6">
        <f t="shared" si="14"/>
        <v>1550.4674823945718</v>
      </c>
      <c r="F36" s="6">
        <f t="shared" si="15"/>
        <v>5493.847375944942</v>
      </c>
      <c r="G36" s="1">
        <f t="shared" si="0"/>
        <v>40.00960435473922</v>
      </c>
      <c r="H36" s="1">
        <f t="shared" si="1"/>
        <v>0.033524554573890246</v>
      </c>
      <c r="I36" s="1">
        <f t="shared" si="2"/>
        <v>199.98082143337402</v>
      </c>
      <c r="J36" s="1">
        <f t="shared" si="3"/>
        <v>1.9117437180453059</v>
      </c>
      <c r="K36" s="1">
        <f t="shared" si="4"/>
        <v>396.77801530030194</v>
      </c>
      <c r="L36" s="1">
        <f t="shared" si="5"/>
        <v>35.758907609653036</v>
      </c>
      <c r="M36" s="1">
        <f t="shared" si="6"/>
        <v>852.9548364752698</v>
      </c>
      <c r="N36" s="1">
        <f t="shared" si="7"/>
        <v>354.15186995234757</v>
      </c>
      <c r="O36" s="1">
        <f t="shared" si="8"/>
        <v>0</v>
      </c>
      <c r="P36" s="1">
        <f t="shared" si="9"/>
        <v>0</v>
      </c>
      <c r="Q36" s="1">
        <f t="shared" si="10"/>
        <v>57.8508345532448</v>
      </c>
      <c r="R36" s="1">
        <f t="shared" si="11"/>
        <v>3401.0028216098963</v>
      </c>
      <c r="S36" s="1">
        <f t="shared" si="12"/>
        <v>2.8933702776420662</v>
      </c>
      <c r="T36" s="1">
        <f t="shared" si="11"/>
        <v>1700.9885085004255</v>
      </c>
      <c r="U36" s="1">
        <f t="shared" si="13"/>
        <v>0.010646567223331162</v>
      </c>
    </row>
    <row r="37" spans="3:21" ht="12.75">
      <c r="C37" s="6">
        <v>60600</v>
      </c>
      <c r="D37" s="1">
        <v>6200</v>
      </c>
      <c r="E37" s="6">
        <f t="shared" si="14"/>
        <v>1638.7340020713991</v>
      </c>
      <c r="F37" s="6">
        <f t="shared" si="15"/>
        <v>6793.060835510549</v>
      </c>
      <c r="G37" s="1">
        <f t="shared" si="0"/>
        <v>40.00961496816506</v>
      </c>
      <c r="H37" s="1">
        <f t="shared" si="1"/>
        <v>0.02644346755318948</v>
      </c>
      <c r="I37" s="1">
        <f t="shared" si="2"/>
        <v>199.9877260617163</v>
      </c>
      <c r="J37" s="1">
        <f t="shared" si="3"/>
        <v>1.5079951286534794</v>
      </c>
      <c r="K37" s="1">
        <f t="shared" si="4"/>
        <v>397.9895218078096</v>
      </c>
      <c r="L37" s="1">
        <f t="shared" si="5"/>
        <v>28.29199372465948</v>
      </c>
      <c r="M37" s="1">
        <f t="shared" si="6"/>
        <v>903.1310006984971</v>
      </c>
      <c r="N37" s="1">
        <f t="shared" si="7"/>
        <v>295.7804910637663</v>
      </c>
      <c r="O37" s="1">
        <f t="shared" si="8"/>
        <v>0</v>
      </c>
      <c r="P37" s="1">
        <f t="shared" si="9"/>
        <v>0</v>
      </c>
      <c r="Q37" s="1">
        <f t="shared" si="10"/>
        <v>92.9657128585072</v>
      </c>
      <c r="R37" s="1">
        <f t="shared" si="11"/>
        <v>4310.974361969001</v>
      </c>
      <c r="S37" s="1">
        <f t="shared" si="12"/>
        <v>4.650425676703949</v>
      </c>
      <c r="T37" s="1">
        <f t="shared" si="11"/>
        <v>2156.4795501569156</v>
      </c>
      <c r="U37" s="1">
        <f t="shared" si="13"/>
        <v>0.00914987394943991</v>
      </c>
    </row>
    <row r="38" spans="3:21" ht="12.75">
      <c r="C38" s="6">
        <v>75600</v>
      </c>
      <c r="D38" s="1">
        <v>7410</v>
      </c>
      <c r="E38" s="6">
        <f t="shared" si="14"/>
        <v>1726.117132909488</v>
      </c>
      <c r="F38" s="6">
        <f t="shared" si="15"/>
        <v>8336.45903697903</v>
      </c>
      <c r="G38" s="1">
        <f t="shared" si="0"/>
        <v>40.00962121553307</v>
      </c>
      <c r="H38" s="1">
        <f t="shared" si="1"/>
        <v>0.02119675111037403</v>
      </c>
      <c r="I38" s="1">
        <f t="shared" si="2"/>
        <v>199.99179054596075</v>
      </c>
      <c r="J38" s="1">
        <f t="shared" si="3"/>
        <v>1.2088143130261968</v>
      </c>
      <c r="K38" s="1">
        <f t="shared" si="4"/>
        <v>398.70611448115403</v>
      </c>
      <c r="L38" s="1">
        <f t="shared" si="5"/>
        <v>22.719336265281804</v>
      </c>
      <c r="M38" s="1">
        <f t="shared" si="6"/>
        <v>935.5252756935804</v>
      </c>
      <c r="N38" s="1">
        <f t="shared" si="7"/>
        <v>245.5981719236359</v>
      </c>
      <c r="O38" s="1">
        <f t="shared" si="8"/>
        <v>0</v>
      </c>
      <c r="P38" s="1">
        <f t="shared" si="9"/>
        <v>0</v>
      </c>
      <c r="Q38" s="1">
        <f t="shared" si="10"/>
        <v>144.64680847186804</v>
      </c>
      <c r="R38" s="1">
        <f t="shared" si="11"/>
        <v>5376.65686069819</v>
      </c>
      <c r="S38" s="1">
        <f t="shared" si="12"/>
        <v>7.2375225013916475</v>
      </c>
      <c r="T38" s="1">
        <f t="shared" si="11"/>
        <v>2690.254657027786</v>
      </c>
      <c r="U38" s="1">
        <f t="shared" si="13"/>
        <v>0.015632053325467656</v>
      </c>
    </row>
    <row r="39" spans="3:21" ht="12.75">
      <c r="C39" s="6">
        <v>120000</v>
      </c>
      <c r="D39" s="1">
        <v>11000</v>
      </c>
      <c r="E39" s="6">
        <f t="shared" si="14"/>
        <v>1995.1431195092657</v>
      </c>
      <c r="F39" s="6">
        <f t="shared" si="15"/>
        <v>12971.308684449355</v>
      </c>
      <c r="G39" s="1">
        <f t="shared" si="0"/>
        <v>40.00962798825805</v>
      </c>
      <c r="H39" s="1">
        <f t="shared" si="1"/>
        <v>0.013353955460058225</v>
      </c>
      <c r="I39" s="1">
        <f t="shared" si="2"/>
        <v>199.99619700816856</v>
      </c>
      <c r="J39" s="1">
        <f t="shared" si="3"/>
        <v>0.7615697966682029</v>
      </c>
      <c r="K39" s="1">
        <f t="shared" si="4"/>
        <v>399.4858878116862</v>
      </c>
      <c r="L39" s="1">
        <f t="shared" si="5"/>
        <v>14.341174990633677</v>
      </c>
      <c r="M39" s="1">
        <f t="shared" si="6"/>
        <v>973.3751080832949</v>
      </c>
      <c r="N39" s="1">
        <f t="shared" si="7"/>
        <v>160.98684515746172</v>
      </c>
      <c r="O39" s="1">
        <f t="shared" si="8"/>
        <v>0</v>
      </c>
      <c r="P39" s="1">
        <f t="shared" si="9"/>
        <v>0</v>
      </c>
      <c r="Q39" s="1">
        <f t="shared" si="10"/>
        <v>364.04137065906207</v>
      </c>
      <c r="R39" s="1">
        <f t="shared" si="11"/>
        <v>8525.007215164356</v>
      </c>
      <c r="S39" s="1">
        <f t="shared" si="12"/>
        <v>18.234927958795982</v>
      </c>
      <c r="T39" s="1">
        <f t="shared" si="11"/>
        <v>4270.198525384777</v>
      </c>
      <c r="U39" s="1">
        <f t="shared" si="13"/>
        <v>0.032116181234590487</v>
      </c>
    </row>
    <row r="40" spans="3:21" ht="12.75">
      <c r="C40" s="6">
        <v>193000</v>
      </c>
      <c r="D40" s="1">
        <v>16800</v>
      </c>
      <c r="E40" s="6">
        <f t="shared" si="14"/>
        <v>2615.4804923216493</v>
      </c>
      <c r="F40" s="6">
        <f t="shared" si="15"/>
        <v>20650.434194803413</v>
      </c>
      <c r="G40" s="1">
        <f t="shared" si="0"/>
        <v>40.009630722317134</v>
      </c>
      <c r="H40" s="1">
        <f t="shared" si="1"/>
        <v>0.00830297805550331</v>
      </c>
      <c r="I40" s="1">
        <f t="shared" si="2"/>
        <v>199.99797589299823</v>
      </c>
      <c r="J40" s="1">
        <f t="shared" si="3"/>
        <v>0.47351911120526285</v>
      </c>
      <c r="K40" s="1">
        <f t="shared" si="4"/>
        <v>399.8015367193594</v>
      </c>
      <c r="L40" s="1">
        <f t="shared" si="5"/>
        <v>8.923838235448756</v>
      </c>
      <c r="M40" s="1">
        <f t="shared" si="6"/>
        <v>989.5367209799701</v>
      </c>
      <c r="N40" s="1">
        <f t="shared" si="7"/>
        <v>101.75740097024133</v>
      </c>
      <c r="O40" s="1">
        <f t="shared" si="8"/>
        <v>0</v>
      </c>
      <c r="P40" s="1">
        <f t="shared" si="9"/>
        <v>0</v>
      </c>
      <c r="Q40" s="1">
        <f t="shared" si="10"/>
        <v>938.9670461201727</v>
      </c>
      <c r="R40" s="1">
        <f t="shared" si="11"/>
        <v>13671.567215454705</v>
      </c>
      <c r="S40" s="1">
        <f t="shared" si="12"/>
        <v>47.16758188683199</v>
      </c>
      <c r="T40" s="1">
        <f t="shared" si="11"/>
        <v>6867.703918053757</v>
      </c>
      <c r="U40" s="1">
        <f t="shared" si="13"/>
        <v>0.05252920737142646</v>
      </c>
    </row>
    <row r="41" spans="3:21" ht="12.75">
      <c r="C41" s="6">
        <v>305000</v>
      </c>
      <c r="D41" s="1">
        <v>25400</v>
      </c>
      <c r="E41" s="6">
        <f t="shared" si="14"/>
        <v>4082.0906551642324</v>
      </c>
      <c r="F41" s="6">
        <f t="shared" si="15"/>
        <v>32377.593556682077</v>
      </c>
      <c r="G41" s="1">
        <f t="shared" si="0"/>
        <v>40.00963175543749</v>
      </c>
      <c r="H41" s="1">
        <f t="shared" si="1"/>
        <v>0.005254015757675109</v>
      </c>
      <c r="I41" s="1">
        <f t="shared" si="2"/>
        <v>199.99864808932534</v>
      </c>
      <c r="J41" s="1">
        <f t="shared" si="3"/>
        <v>0.2996376905675687</v>
      </c>
      <c r="K41" s="1">
        <f t="shared" si="4"/>
        <v>399.92094102171</v>
      </c>
      <c r="L41" s="1">
        <f t="shared" si="5"/>
        <v>5.64857429496145</v>
      </c>
      <c r="M41" s="1">
        <f t="shared" si="6"/>
        <v>995.7843139325212</v>
      </c>
      <c r="N41" s="1">
        <f t="shared" si="7"/>
        <v>64.7972897504422</v>
      </c>
      <c r="O41" s="1">
        <f t="shared" si="8"/>
        <v>0</v>
      </c>
      <c r="P41" s="1">
        <f t="shared" si="9"/>
        <v>0</v>
      </c>
      <c r="Q41" s="1">
        <f t="shared" si="10"/>
        <v>2328.58994679594</v>
      </c>
      <c r="R41" s="1">
        <f t="shared" si="11"/>
        <v>21454.502051071784</v>
      </c>
      <c r="S41" s="1">
        <f t="shared" si="12"/>
        <v>117.78717356929822</v>
      </c>
      <c r="T41" s="1">
        <f t="shared" si="11"/>
        <v>10852.340749858564</v>
      </c>
      <c r="U41" s="1">
        <f t="shared" si="13"/>
        <v>0.07546470928490799</v>
      </c>
    </row>
    <row r="42" spans="3:21" ht="12.75">
      <c r="C42" s="6">
        <v>483000</v>
      </c>
      <c r="D42" s="1">
        <v>39400</v>
      </c>
      <c r="E42" s="6">
        <f t="shared" si="14"/>
        <v>7672.539894170885</v>
      </c>
      <c r="F42" s="6">
        <f t="shared" si="15"/>
        <v>50616.89638756179</v>
      </c>
      <c r="G42" s="1">
        <f t="shared" si="0"/>
        <v>40.00963217026747</v>
      </c>
      <c r="H42" s="1">
        <f t="shared" si="1"/>
        <v>0.003317753256119612</v>
      </c>
      <c r="I42" s="1">
        <f t="shared" si="2"/>
        <v>199.99891799834134</v>
      </c>
      <c r="J42" s="1">
        <f t="shared" si="3"/>
        <v>0.18921246161115182</v>
      </c>
      <c r="K42" s="1">
        <f t="shared" si="4"/>
        <v>399.96890563606615</v>
      </c>
      <c r="L42" s="1">
        <f t="shared" si="5"/>
        <v>3.5673328907127937</v>
      </c>
      <c r="M42" s="1">
        <f t="shared" si="6"/>
        <v>998.3151714342687</v>
      </c>
      <c r="N42" s="1">
        <f t="shared" si="7"/>
        <v>41.02153809812797</v>
      </c>
      <c r="O42" s="1">
        <f t="shared" si="8"/>
        <v>0</v>
      </c>
      <c r="P42" s="1">
        <f t="shared" si="9"/>
        <v>0</v>
      </c>
      <c r="Q42" s="1">
        <f t="shared" si="10"/>
        <v>5738.9118989065855</v>
      </c>
      <c r="R42" s="1">
        <f t="shared" si="11"/>
        <v>33389.32868594251</v>
      </c>
      <c r="S42" s="1">
        <f t="shared" si="12"/>
        <v>295.3353680253558</v>
      </c>
      <c r="T42" s="1">
        <f t="shared" si="11"/>
        <v>17182.786300415577</v>
      </c>
      <c r="U42" s="1">
        <f t="shared" si="13"/>
        <v>0.08104999134820323</v>
      </c>
    </row>
    <row r="43" spans="3:21" ht="12.75">
      <c r="C43" s="6">
        <v>763000</v>
      </c>
      <c r="D43" s="1">
        <v>62100</v>
      </c>
      <c r="E43" s="6">
        <f t="shared" si="14"/>
        <v>16108.089314618905</v>
      </c>
      <c r="F43" s="6">
        <f t="shared" si="15"/>
        <v>77735.37938446019</v>
      </c>
      <c r="G43" s="1">
        <f t="shared" si="0"/>
        <v>40.00963233514088</v>
      </c>
      <c r="H43" s="1">
        <f t="shared" si="1"/>
        <v>0.0021002291340882296</v>
      </c>
      <c r="I43" s="1">
        <f t="shared" si="2"/>
        <v>199.99902527337696</v>
      </c>
      <c r="J43" s="1">
        <f t="shared" si="3"/>
        <v>0.11977676012788292</v>
      </c>
      <c r="K43" s="1">
        <f t="shared" si="4"/>
        <v>399.98797227753903</v>
      </c>
      <c r="L43" s="1">
        <f t="shared" si="5"/>
        <v>2.258327553336686</v>
      </c>
      <c r="M43" s="1">
        <f t="shared" si="6"/>
        <v>999.3246322404401</v>
      </c>
      <c r="N43" s="1">
        <f t="shared" si="7"/>
        <v>25.994020327578554</v>
      </c>
      <c r="O43" s="1">
        <f t="shared" si="8"/>
        <v>0</v>
      </c>
      <c r="P43" s="1">
        <f t="shared" si="9"/>
        <v>0</v>
      </c>
      <c r="Q43" s="1">
        <f t="shared" si="10"/>
        <v>13732.088693717753</v>
      </c>
      <c r="R43" s="1">
        <f t="shared" si="11"/>
        <v>50575.16662444816</v>
      </c>
      <c r="S43" s="1">
        <f t="shared" si="12"/>
        <v>736.6793587746535</v>
      </c>
      <c r="T43" s="1">
        <f t="shared" si="11"/>
        <v>27131.83853514186</v>
      </c>
      <c r="U43" s="1">
        <f t="shared" si="13"/>
        <v>0.06339188221584394</v>
      </c>
    </row>
    <row r="44" spans="3:21" ht="12.75">
      <c r="C44" s="6">
        <v>1210000</v>
      </c>
      <c r="D44" s="1">
        <v>98000</v>
      </c>
      <c r="E44" s="6">
        <f t="shared" si="14"/>
        <v>34771.567615335895</v>
      </c>
      <c r="F44" s="6">
        <f t="shared" si="15"/>
        <v>115644.81413185343</v>
      </c>
      <c r="G44" s="1">
        <f t="shared" si="0"/>
        <v>40.00963240155075</v>
      </c>
      <c r="H44" s="1">
        <f t="shared" si="1"/>
        <v>0.0013243593652637875</v>
      </c>
      <c r="I44" s="1">
        <f t="shared" si="2"/>
        <v>199.99906848305693</v>
      </c>
      <c r="J44" s="1">
        <f t="shared" si="3"/>
        <v>0.07552866753905986</v>
      </c>
      <c r="K44" s="1">
        <f t="shared" si="4"/>
        <v>399.9956527033306</v>
      </c>
      <c r="L44" s="1">
        <f t="shared" si="5"/>
        <v>1.4240801732399262</v>
      </c>
      <c r="M44" s="1">
        <f t="shared" si="6"/>
        <v>999.7318131031556</v>
      </c>
      <c r="N44" s="1">
        <f t="shared" si="7"/>
        <v>16.397949391699804</v>
      </c>
      <c r="O44" s="1">
        <f t="shared" si="8"/>
        <v>0</v>
      </c>
      <c r="P44" s="1">
        <f t="shared" si="9"/>
        <v>0</v>
      </c>
      <c r="Q44" s="1">
        <f t="shared" si="10"/>
        <v>31281.217786953515</v>
      </c>
      <c r="R44" s="1">
        <f t="shared" si="11"/>
        <v>72647.9798184433</v>
      </c>
      <c r="S44" s="1">
        <f t="shared" si="12"/>
        <v>1850.613661691285</v>
      </c>
      <c r="T44" s="1">
        <f t="shared" si="11"/>
        <v>42978.935430818274</v>
      </c>
      <c r="U44" s="1">
        <f t="shared" si="13"/>
        <v>0.03241768697913938</v>
      </c>
    </row>
    <row r="45" spans="3:21" ht="12.75">
      <c r="C45" s="6">
        <v>1940000</v>
      </c>
      <c r="D45" s="1">
        <v>149000</v>
      </c>
      <c r="E45" s="6">
        <f t="shared" si="14"/>
        <v>70936.87847610125</v>
      </c>
      <c r="F45" s="6">
        <f t="shared" si="15"/>
        <v>162226.79962343373</v>
      </c>
      <c r="G45" s="1">
        <f t="shared" si="0"/>
        <v>40.009632428334854</v>
      </c>
      <c r="H45" s="1">
        <f t="shared" si="1"/>
        <v>0.0008260179551762607</v>
      </c>
      <c r="I45" s="1">
        <f t="shared" si="2"/>
        <v>199.99908591017618</v>
      </c>
      <c r="J45" s="1">
        <f t="shared" si="3"/>
        <v>0.047108090559584766</v>
      </c>
      <c r="K45" s="1">
        <f t="shared" si="4"/>
        <v>399.99875041806393</v>
      </c>
      <c r="L45" s="1">
        <f t="shared" si="5"/>
        <v>0.8882218320786591</v>
      </c>
      <c r="M45" s="1">
        <f t="shared" si="6"/>
        <v>999.8961291865013</v>
      </c>
      <c r="N45" s="1">
        <f t="shared" si="7"/>
        <v>10.229267999591132</v>
      </c>
      <c r="O45" s="1">
        <f t="shared" si="8"/>
        <v>0</v>
      </c>
      <c r="P45" s="1">
        <f t="shared" si="9"/>
        <v>0</v>
      </c>
      <c r="Q45" s="1">
        <f t="shared" si="10"/>
        <v>64553.59383521395</v>
      </c>
      <c r="R45" s="1">
        <f t="shared" si="11"/>
        <v>93506.96386433383</v>
      </c>
      <c r="S45" s="1">
        <f t="shared" si="12"/>
        <v>4743.381042944222</v>
      </c>
      <c r="T45" s="1">
        <f t="shared" si="11"/>
        <v>68708.67033515974</v>
      </c>
      <c r="U45" s="1">
        <f t="shared" si="13"/>
        <v>0.0078801958595769</v>
      </c>
    </row>
    <row r="46" spans="3:21" ht="12.75">
      <c r="C46" s="6">
        <v>3010000</v>
      </c>
      <c r="D46" s="1">
        <v>244000</v>
      </c>
      <c r="E46" s="6">
        <f t="shared" si="14"/>
        <v>119843.3756563789</v>
      </c>
      <c r="F46" s="6">
        <f t="shared" si="15"/>
        <v>205669.37899687776</v>
      </c>
      <c r="G46" s="1">
        <f t="shared" si="0"/>
        <v>40.00963243830429</v>
      </c>
      <c r="H46" s="1">
        <f t="shared" si="1"/>
        <v>0.0005323836655950976</v>
      </c>
      <c r="I46" s="1">
        <f t="shared" si="2"/>
        <v>199.9990923968038</v>
      </c>
      <c r="J46" s="1">
        <f t="shared" si="3"/>
        <v>0.03036202612945602</v>
      </c>
      <c r="K46" s="1">
        <f t="shared" si="4"/>
        <v>399.9999034447229</v>
      </c>
      <c r="L46" s="1">
        <f t="shared" si="5"/>
        <v>0.5724768509448025</v>
      </c>
      <c r="M46" s="1">
        <f t="shared" si="6"/>
        <v>999.9573038136748</v>
      </c>
      <c r="N46" s="1">
        <f t="shared" si="7"/>
        <v>6.593353502435764</v>
      </c>
      <c r="O46" s="1">
        <f t="shared" si="8"/>
        <v>0</v>
      </c>
      <c r="P46" s="1">
        <f t="shared" si="9"/>
        <v>0</v>
      </c>
      <c r="Q46" s="1">
        <f t="shared" si="10"/>
        <v>106860.40497477616</v>
      </c>
      <c r="R46" s="1">
        <f t="shared" si="11"/>
        <v>99764.39668260445</v>
      </c>
      <c r="S46" s="1">
        <f t="shared" si="12"/>
        <v>11343.004749509246</v>
      </c>
      <c r="T46" s="1">
        <f t="shared" si="11"/>
        <v>105897.78558951012</v>
      </c>
      <c r="U46" s="1">
        <f t="shared" si="13"/>
        <v>0.024678119230129605</v>
      </c>
    </row>
    <row r="47" spans="5:20" ht="12.75">
      <c r="E47" s="6"/>
      <c r="F47" s="6"/>
      <c r="S47" s="1"/>
      <c r="T47" s="1"/>
    </row>
    <row r="48" spans="1:21" ht="12.75">
      <c r="A48" s="1">
        <v>6.35</v>
      </c>
      <c r="B48" s="1">
        <v>0.981</v>
      </c>
      <c r="C48" s="1">
        <f aca="true" t="shared" si="16" ref="C48:C75">A48</f>
        <v>6.35</v>
      </c>
      <c r="E48" s="6">
        <f t="shared" si="14"/>
        <v>1.020605955840524</v>
      </c>
      <c r="F48" s="6">
        <f t="shared" si="15"/>
        <v>10.553930811539733</v>
      </c>
      <c r="G48" s="1">
        <f aca="true" t="shared" si="17" ref="G48:G75">H$3*H$2^2*$C48^2/(1+H$2^2*$C48^2)</f>
        <v>0.9810186522095387</v>
      </c>
      <c r="H48" s="1">
        <f aca="true" t="shared" si="18" ref="H48:H75">H$3*H$2*$C48/(1+H$2^2*$C48^2)</f>
        <v>6.1877134792256605</v>
      </c>
      <c r="I48" s="1">
        <f aca="true" t="shared" si="19" ref="I48:I75">J$3*J$2^2*$C48^2/(1+J$2^2*$C48^2)</f>
        <v>0.03861474623992407</v>
      </c>
      <c r="J48" s="1">
        <f aca="true" t="shared" si="20" ref="J48:J75">J$3*J$2*$C48/(1+J$2^2*$C48^2)</f>
        <v>2.7787449110123204</v>
      </c>
      <c r="K48" s="1">
        <f aca="true" t="shared" si="21" ref="K48:K75">L$3*L$2^2*$C48^2/(1+L$2^2*$C48^2)</f>
        <v>0.000869116920118666</v>
      </c>
      <c r="L48" s="1">
        <f aca="true" t="shared" si="22" ref="L48:L75">L$3*L$2*$C48/(1+L$2^2*$C48^2)</f>
        <v>0.5896156721579393</v>
      </c>
      <c r="M48" s="1">
        <f aca="true" t="shared" si="23" ref="M48:M75">N$3*N$2^2*$C48^2/(1+N$2^2*$C48^2)</f>
        <v>0.00010236817114370056</v>
      </c>
      <c r="N48" s="1">
        <f aca="true" t="shared" si="24" ref="N48:N75">N$3*N$2*$C48/(1+N$2^2*$C48^2)</f>
        <v>0.31995037162796813</v>
      </c>
      <c r="O48" s="1">
        <f aca="true" t="shared" si="25" ref="O48:O75">P$3*P$2^2*$C48^2/(1+P$2^2*$C48^2)</f>
        <v>0</v>
      </c>
      <c r="P48" s="1">
        <f aca="true" t="shared" si="26" ref="P48:P75">P$3*P$2*$C48/(1+P$2^2*$C48^2)</f>
        <v>0</v>
      </c>
      <c r="Q48" s="1">
        <f aca="true" t="shared" si="27" ref="Q48:Q75">R$3*R$2^2*$C48^2/(1+R$2^2*$C48^2)</f>
        <v>1.0212379036980134E-06</v>
      </c>
      <c r="R48" s="1">
        <f aca="true" t="shared" si="28" ref="R48:R75">R$3*R$2*$C48/(1+R$2^2*$C48^2)</f>
        <v>0.45193758502292586</v>
      </c>
      <c r="S48" s="1">
        <f aca="true" t="shared" si="29" ref="S48:S75">T$3*T$2^2*$C48^2/(1+T$2^2*$C48^2)</f>
        <v>5.106189518071015E-08</v>
      </c>
      <c r="T48" s="1">
        <f aca="true" t="shared" si="30" ref="T48:T75">T$3*T$2*$C48/(1+T$2^2*$C48^2)</f>
        <v>0.22596879249291824</v>
      </c>
      <c r="U48" s="1">
        <f aca="true" t="shared" si="31" ref="U48:U75">(E48-B48)^2/B48^2</f>
        <v>0.0016299826552006393</v>
      </c>
    </row>
    <row r="49" spans="1:21" ht="12.75">
      <c r="A49" s="1">
        <v>9.92</v>
      </c>
      <c r="B49" s="1">
        <v>2.51</v>
      </c>
      <c r="C49" s="1">
        <f t="shared" si="16"/>
        <v>9.92</v>
      </c>
      <c r="E49" s="6">
        <f t="shared" si="14"/>
        <v>2.409068929129608</v>
      </c>
      <c r="F49" s="6">
        <f t="shared" si="15"/>
        <v>16.15641805489656</v>
      </c>
      <c r="G49" s="1">
        <f t="shared" si="17"/>
        <v>2.312482972929743</v>
      </c>
      <c r="H49" s="1">
        <f t="shared" si="18"/>
        <v>9.336702645101646</v>
      </c>
      <c r="I49" s="1">
        <f t="shared" si="19"/>
        <v>0.09421245251145025</v>
      </c>
      <c r="J49" s="1">
        <f t="shared" si="20"/>
        <v>4.339761449989015</v>
      </c>
      <c r="K49" s="1">
        <f t="shared" si="21"/>
        <v>0.002121058952242382</v>
      </c>
      <c r="L49" s="1">
        <f t="shared" si="22"/>
        <v>0.9210975057192001</v>
      </c>
      <c r="M49" s="1">
        <f t="shared" si="23"/>
        <v>0.00024982780609770756</v>
      </c>
      <c r="N49" s="1">
        <f t="shared" si="24"/>
        <v>0.49982790842936875</v>
      </c>
      <c r="O49" s="1">
        <f t="shared" si="25"/>
        <v>0</v>
      </c>
      <c r="P49" s="1">
        <f t="shared" si="26"/>
        <v>0</v>
      </c>
      <c r="Q49" s="1">
        <f t="shared" si="27"/>
        <v>2.4923143566427924E-06</v>
      </c>
      <c r="R49" s="1">
        <f t="shared" si="28"/>
        <v>0.7060190304558187</v>
      </c>
      <c r="S49" s="1">
        <f t="shared" si="29"/>
        <v>1.246157178228202E-07</v>
      </c>
      <c r="T49" s="1">
        <f t="shared" si="30"/>
        <v>0.3530095152015093</v>
      </c>
      <c r="U49" s="1">
        <f t="shared" si="31"/>
        <v>0.0016169713285573357</v>
      </c>
    </row>
    <row r="50" spans="1:21" ht="12.75">
      <c r="A50" s="1">
        <v>15.5</v>
      </c>
      <c r="B50" s="1">
        <v>5.49</v>
      </c>
      <c r="C50" s="1">
        <f t="shared" si="16"/>
        <v>15.5</v>
      </c>
      <c r="E50" s="6">
        <f t="shared" si="14"/>
        <v>5.447183666850704</v>
      </c>
      <c r="F50" s="6">
        <f t="shared" si="15"/>
        <v>24.117873339047073</v>
      </c>
      <c r="G50" s="1">
        <f t="shared" si="17"/>
        <v>5.211534219816666</v>
      </c>
      <c r="H50" s="1">
        <f t="shared" si="18"/>
        <v>13.466680351412098</v>
      </c>
      <c r="I50" s="1">
        <f t="shared" si="19"/>
        <v>0.22985480009365847</v>
      </c>
      <c r="J50" s="1">
        <f t="shared" si="20"/>
        <v>6.7762762068942</v>
      </c>
      <c r="K50" s="1">
        <f t="shared" si="21"/>
        <v>0.0051783270033478705</v>
      </c>
      <c r="L50" s="1">
        <f t="shared" si="22"/>
        <v>1.439203852483827</v>
      </c>
      <c r="M50" s="1">
        <f t="shared" si="23"/>
        <v>0.0006099309475927179</v>
      </c>
      <c r="N50" s="1">
        <f t="shared" si="24"/>
        <v>0.780980825687287</v>
      </c>
      <c r="O50" s="1">
        <f t="shared" si="25"/>
        <v>0</v>
      </c>
      <c r="P50" s="1">
        <f t="shared" si="26"/>
        <v>0</v>
      </c>
      <c r="Q50" s="1">
        <f t="shared" si="27"/>
        <v>6.084751847163147E-06</v>
      </c>
      <c r="R50" s="1">
        <f t="shared" si="28"/>
        <v>1.1031547350674016</v>
      </c>
      <c r="S50" s="1">
        <f t="shared" si="29"/>
        <v>3.042375923408149E-07</v>
      </c>
      <c r="T50" s="1">
        <f t="shared" si="30"/>
        <v>0.5515773675022593</v>
      </c>
      <c r="U50" s="1">
        <f t="shared" si="31"/>
        <v>6.082389853887327E-05</v>
      </c>
    </row>
    <row r="51" spans="1:21" ht="12.75">
      <c r="A51" s="1">
        <v>24.9</v>
      </c>
      <c r="B51" s="1">
        <v>11.6</v>
      </c>
      <c r="C51" s="1">
        <f t="shared" si="16"/>
        <v>24.9</v>
      </c>
      <c r="E51" s="6">
        <f t="shared" si="14"/>
        <v>11.760049030311539</v>
      </c>
      <c r="F51" s="6">
        <f t="shared" si="15"/>
        <v>35.03067625567067</v>
      </c>
      <c r="G51" s="1">
        <f t="shared" si="17"/>
        <v>11.152987544038462</v>
      </c>
      <c r="H51" s="1">
        <f t="shared" si="18"/>
        <v>17.939838381309258</v>
      </c>
      <c r="I51" s="1">
        <f t="shared" si="19"/>
        <v>0.5921075924680178</v>
      </c>
      <c r="J51" s="1">
        <f t="shared" si="20"/>
        <v>10.866020082026075</v>
      </c>
      <c r="K51" s="1">
        <f t="shared" si="21"/>
        <v>0.013363366606020017</v>
      </c>
      <c r="L51" s="1">
        <f t="shared" si="22"/>
        <v>2.311964039831039</v>
      </c>
      <c r="M51" s="1">
        <f t="shared" si="23"/>
        <v>0.001574039218425264</v>
      </c>
      <c r="N51" s="1">
        <f t="shared" si="24"/>
        <v>1.2546066974941787</v>
      </c>
      <c r="O51" s="1">
        <f t="shared" si="25"/>
        <v>0</v>
      </c>
      <c r="P51" s="1">
        <f t="shared" si="26"/>
        <v>0</v>
      </c>
      <c r="Q51" s="1">
        <f t="shared" si="27"/>
        <v>1.5702838678785416E-05</v>
      </c>
      <c r="R51" s="1">
        <f t="shared" si="28"/>
        <v>1.772164703345634</v>
      </c>
      <c r="S51" s="1">
        <f t="shared" si="29"/>
        <v>7.851419339318956E-07</v>
      </c>
      <c r="T51" s="1">
        <f t="shared" si="30"/>
        <v>0.8860823516644936</v>
      </c>
      <c r="U51" s="1">
        <f t="shared" si="31"/>
        <v>0.00019036632062770443</v>
      </c>
    </row>
    <row r="52" spans="1:21" ht="12.75">
      <c r="A52" s="1">
        <v>39.9</v>
      </c>
      <c r="B52" s="1">
        <v>21.3</v>
      </c>
      <c r="C52" s="1">
        <f t="shared" si="16"/>
        <v>39.9</v>
      </c>
      <c r="E52" s="6">
        <f t="shared" si="14"/>
        <v>21.48037597064667</v>
      </c>
      <c r="F52" s="6">
        <f t="shared" si="15"/>
        <v>47.31055533324086</v>
      </c>
      <c r="G52" s="1">
        <f t="shared" si="17"/>
        <v>19.928639768404587</v>
      </c>
      <c r="H52" s="1">
        <f t="shared" si="18"/>
        <v>20.0046711857901</v>
      </c>
      <c r="I52" s="1">
        <f t="shared" si="19"/>
        <v>1.5133406471753328</v>
      </c>
      <c r="J52" s="1">
        <f t="shared" si="20"/>
        <v>17.331375103646046</v>
      </c>
      <c r="K52" s="1">
        <f t="shared" si="21"/>
        <v>0.03431154186935864</v>
      </c>
      <c r="L52" s="1">
        <f t="shared" si="22"/>
        <v>3.7045194378173423</v>
      </c>
      <c r="M52" s="1">
        <f t="shared" si="23"/>
        <v>0.004041676735055148</v>
      </c>
      <c r="N52" s="1">
        <f t="shared" si="24"/>
        <v>2.010388903732074</v>
      </c>
      <c r="O52" s="1">
        <f t="shared" si="25"/>
        <v>0</v>
      </c>
      <c r="P52" s="1">
        <f t="shared" si="26"/>
        <v>0</v>
      </c>
      <c r="Q52" s="1">
        <f t="shared" si="27"/>
        <v>4.0320440318601445E-05</v>
      </c>
      <c r="R52" s="1">
        <f t="shared" si="28"/>
        <v>2.8397338013970805</v>
      </c>
      <c r="S52" s="1">
        <f t="shared" si="29"/>
        <v>2.016022016156802E-06</v>
      </c>
      <c r="T52" s="1">
        <f t="shared" si="30"/>
        <v>1.4198669008582239</v>
      </c>
      <c r="U52" s="1">
        <f t="shared" si="31"/>
        <v>7.171304367900512E-05</v>
      </c>
    </row>
    <row r="53" spans="1:21" ht="12.75">
      <c r="A53" s="1">
        <v>61.9</v>
      </c>
      <c r="B53" s="1">
        <v>32.9</v>
      </c>
      <c r="C53" s="1">
        <f t="shared" si="16"/>
        <v>61.9</v>
      </c>
      <c r="E53" s="6">
        <f t="shared" si="14"/>
        <v>31.898516449137844</v>
      </c>
      <c r="F53" s="6">
        <f t="shared" si="15"/>
        <v>60.326016165594005</v>
      </c>
      <c r="G53" s="1">
        <f t="shared" si="17"/>
        <v>28.202208952741213</v>
      </c>
      <c r="H53" s="1">
        <f t="shared" si="18"/>
        <v>18.248162223444346</v>
      </c>
      <c r="I53" s="1">
        <f t="shared" si="19"/>
        <v>3.60390805032486</v>
      </c>
      <c r="J53" s="1">
        <f t="shared" si="20"/>
        <v>26.604326763192983</v>
      </c>
      <c r="K53" s="1">
        <f t="shared" si="21"/>
        <v>0.0825702001764409</v>
      </c>
      <c r="L53" s="1">
        <f t="shared" si="22"/>
        <v>5.746418181077979</v>
      </c>
      <c r="M53" s="1">
        <f t="shared" si="23"/>
        <v>0.009727351552706097</v>
      </c>
      <c r="N53" s="1">
        <f t="shared" si="24"/>
        <v>3.118856280597969</v>
      </c>
      <c r="O53" s="1">
        <f t="shared" si="25"/>
        <v>0</v>
      </c>
      <c r="P53" s="1">
        <f t="shared" si="26"/>
        <v>0</v>
      </c>
      <c r="Q53" s="1">
        <f t="shared" si="27"/>
        <v>9.704223106974271E-05</v>
      </c>
      <c r="R53" s="1">
        <f t="shared" si="28"/>
        <v>4.405501810943024</v>
      </c>
      <c r="S53" s="1">
        <f t="shared" si="29"/>
        <v>4.852111555395164E-06</v>
      </c>
      <c r="T53" s="1">
        <f t="shared" si="30"/>
        <v>2.202750906337714</v>
      </c>
      <c r="U53" s="1">
        <f t="shared" si="31"/>
        <v>0.0009266075725903028</v>
      </c>
    </row>
    <row r="54" spans="1:21" ht="12.75">
      <c r="A54" s="1">
        <v>96.2</v>
      </c>
      <c r="B54" s="1">
        <v>48.1</v>
      </c>
      <c r="C54" s="1">
        <f t="shared" si="16"/>
        <v>96.2</v>
      </c>
      <c r="E54" s="6">
        <f t="shared" si="14"/>
        <v>42.809991892891446</v>
      </c>
      <c r="F54" s="6">
        <f t="shared" si="15"/>
        <v>78.55994845772665</v>
      </c>
      <c r="G54" s="1">
        <f t="shared" si="17"/>
        <v>34.09887405946905</v>
      </c>
      <c r="H54" s="1">
        <f t="shared" si="18"/>
        <v>14.1968378802258</v>
      </c>
      <c r="I54" s="1">
        <f t="shared" si="19"/>
        <v>8.488005170307094</v>
      </c>
      <c r="J54" s="1">
        <f t="shared" si="20"/>
        <v>40.31807457795156</v>
      </c>
      <c r="K54" s="1">
        <f t="shared" si="21"/>
        <v>0.19937253113964729</v>
      </c>
      <c r="L54" s="1">
        <f t="shared" si="22"/>
        <v>8.9280124971926</v>
      </c>
      <c r="M54" s="1">
        <f t="shared" si="23"/>
        <v>0.02349402783679317</v>
      </c>
      <c r="N54" s="1">
        <f t="shared" si="24"/>
        <v>4.8470087832950295</v>
      </c>
      <c r="O54" s="1">
        <f t="shared" si="25"/>
        <v>0</v>
      </c>
      <c r="P54" s="1">
        <f t="shared" si="26"/>
        <v>0</v>
      </c>
      <c r="Q54" s="1">
        <f t="shared" si="27"/>
        <v>0.00023438489415268052</v>
      </c>
      <c r="R54" s="1">
        <f t="shared" si="28"/>
        <v>6.84667647692542</v>
      </c>
      <c r="S54" s="1">
        <f t="shared" si="29"/>
        <v>1.1719244720209747E-05</v>
      </c>
      <c r="T54" s="1">
        <f t="shared" si="30"/>
        <v>3.423338242136235</v>
      </c>
      <c r="U54" s="1">
        <f t="shared" si="31"/>
        <v>0.012095463701001567</v>
      </c>
    </row>
    <row r="55" spans="1:21" ht="12.75">
      <c r="A55" s="1">
        <v>147</v>
      </c>
      <c r="B55" s="1">
        <v>66.2</v>
      </c>
      <c r="C55" s="1">
        <f t="shared" si="16"/>
        <v>147</v>
      </c>
      <c r="E55" s="6">
        <f t="shared" si="14"/>
        <v>56.52204636065388</v>
      </c>
      <c r="F55" s="6">
        <f t="shared" si="15"/>
        <v>105.18624600375405</v>
      </c>
      <c r="G55" s="1">
        <f t="shared" si="17"/>
        <v>37.244708306606746</v>
      </c>
      <c r="H55" s="1">
        <f t="shared" si="18"/>
        <v>10.14784671932022</v>
      </c>
      <c r="I55" s="1">
        <f t="shared" si="19"/>
        <v>18.75668409500936</v>
      </c>
      <c r="J55" s="1">
        <f t="shared" si="20"/>
        <v>58.30528864168623</v>
      </c>
      <c r="K55" s="1">
        <f t="shared" si="21"/>
        <v>0.4652227725697233</v>
      </c>
      <c r="L55" s="1">
        <f t="shared" si="22"/>
        <v>13.633525334575117</v>
      </c>
      <c r="M55" s="1">
        <f t="shared" si="23"/>
        <v>0.05485653642667137</v>
      </c>
      <c r="N55" s="1">
        <f t="shared" si="24"/>
        <v>7.406319589673764</v>
      </c>
      <c r="O55" s="1">
        <f t="shared" si="25"/>
        <v>0</v>
      </c>
      <c r="P55" s="1">
        <f t="shared" si="26"/>
        <v>0</v>
      </c>
      <c r="Q55" s="1">
        <f t="shared" si="27"/>
        <v>0.0005472857536297534</v>
      </c>
      <c r="R55" s="1">
        <f t="shared" si="28"/>
        <v>10.462177136522072</v>
      </c>
      <c r="S55" s="1">
        <f t="shared" si="29"/>
        <v>2.7364287753235252E-05</v>
      </c>
      <c r="T55" s="1">
        <f t="shared" si="30"/>
        <v>5.231088581976647</v>
      </c>
      <c r="U55" s="1">
        <f t="shared" si="31"/>
        <v>0.021372291838640763</v>
      </c>
    </row>
    <row r="56" spans="1:21" ht="12.75">
      <c r="A56" s="1">
        <v>238</v>
      </c>
      <c r="B56" s="1">
        <v>89.6</v>
      </c>
      <c r="C56" s="1">
        <f t="shared" si="16"/>
        <v>238</v>
      </c>
      <c r="E56" s="6">
        <f t="shared" si="14"/>
        <v>82.94811427002</v>
      </c>
      <c r="F56" s="6">
        <f t="shared" si="15"/>
        <v>147.91752737749485</v>
      </c>
      <c r="G56" s="1">
        <f t="shared" si="17"/>
        <v>38.90774938159038</v>
      </c>
      <c r="H56" s="1">
        <f t="shared" si="18"/>
        <v>6.5476553127109645</v>
      </c>
      <c r="I56" s="1">
        <f t="shared" si="19"/>
        <v>42.67787479184719</v>
      </c>
      <c r="J56" s="1">
        <f t="shared" si="20"/>
        <v>81.9398280676725</v>
      </c>
      <c r="K56" s="1">
        <f t="shared" si="21"/>
        <v>1.2172002734034306</v>
      </c>
      <c r="L56" s="1">
        <f t="shared" si="22"/>
        <v>22.031781875526267</v>
      </c>
      <c r="M56" s="1">
        <f t="shared" si="23"/>
        <v>0.1437834843013594</v>
      </c>
      <c r="N56" s="1">
        <f t="shared" si="24"/>
        <v>11.990117700494633</v>
      </c>
      <c r="O56" s="1">
        <f t="shared" si="25"/>
        <v>0</v>
      </c>
      <c r="P56" s="1">
        <f t="shared" si="26"/>
        <v>0</v>
      </c>
      <c r="Q56" s="1">
        <f t="shared" si="27"/>
        <v>0.0014346084543970902</v>
      </c>
      <c r="R56" s="1">
        <f t="shared" si="28"/>
        <v>16.938762907789755</v>
      </c>
      <c r="S56" s="1">
        <f t="shared" si="29"/>
        <v>7.173042322298528E-05</v>
      </c>
      <c r="T56" s="1">
        <f t="shared" si="30"/>
        <v>8.469381513300721</v>
      </c>
      <c r="U56" s="1">
        <f t="shared" si="31"/>
        <v>0.005511547324008427</v>
      </c>
    </row>
    <row r="57" spans="1:21" ht="12.75">
      <c r="A57" s="1">
        <v>384</v>
      </c>
      <c r="B57" s="1">
        <v>119</v>
      </c>
      <c r="C57" s="1">
        <f t="shared" si="16"/>
        <v>384</v>
      </c>
      <c r="E57" s="6">
        <f t="shared" si="14"/>
        <v>125.89008305311478</v>
      </c>
      <c r="F57" s="6">
        <f t="shared" si="15"/>
        <v>198.3440575649892</v>
      </c>
      <c r="G57" s="1">
        <f t="shared" si="17"/>
        <v>39.5790500888425</v>
      </c>
      <c r="H57" s="1">
        <f t="shared" si="18"/>
        <v>4.128200656109342</v>
      </c>
      <c r="I57" s="1">
        <f t="shared" si="19"/>
        <v>82.77966007919639</v>
      </c>
      <c r="J57" s="1">
        <f t="shared" si="20"/>
        <v>98.5057619811292</v>
      </c>
      <c r="K57" s="1">
        <f t="shared" si="21"/>
        <v>3.1532398085707016</v>
      </c>
      <c r="L57" s="1">
        <f t="shared" si="22"/>
        <v>35.374500437501595</v>
      </c>
      <c r="M57" s="1">
        <f t="shared" si="23"/>
        <v>0.374211766161556</v>
      </c>
      <c r="N57" s="1">
        <f t="shared" si="24"/>
        <v>19.34094162250098</v>
      </c>
      <c r="O57" s="1">
        <f t="shared" si="25"/>
        <v>0</v>
      </c>
      <c r="P57" s="1">
        <f t="shared" si="26"/>
        <v>0</v>
      </c>
      <c r="Q57" s="1">
        <f t="shared" si="27"/>
        <v>0.003734581276373091</v>
      </c>
      <c r="R57" s="1">
        <f t="shared" si="28"/>
        <v>27.329768410884753</v>
      </c>
      <c r="S57" s="1">
        <f t="shared" si="29"/>
        <v>0.00018672906725429294</v>
      </c>
      <c r="T57" s="1">
        <f t="shared" si="30"/>
        <v>13.664884456863335</v>
      </c>
      <c r="U57" s="1">
        <f t="shared" si="31"/>
        <v>0.0033523935088496204</v>
      </c>
    </row>
    <row r="58" spans="1:21" ht="12.75">
      <c r="A58" s="1">
        <v>599</v>
      </c>
      <c r="B58" s="1">
        <v>158</v>
      </c>
      <c r="C58" s="1">
        <f t="shared" si="16"/>
        <v>599</v>
      </c>
      <c r="E58" s="6">
        <f t="shared" si="14"/>
        <v>174.76390761567018</v>
      </c>
      <c r="F58" s="6">
        <f t="shared" si="15"/>
        <v>247.773067084086</v>
      </c>
      <c r="G58" s="1">
        <f t="shared" si="17"/>
        <v>39.83154764712926</v>
      </c>
      <c r="H58" s="1">
        <f t="shared" si="18"/>
        <v>2.6633424727375368</v>
      </c>
      <c r="I58" s="1">
        <f t="shared" si="19"/>
        <v>126.42576913031536</v>
      </c>
      <c r="J58" s="1">
        <f t="shared" si="20"/>
        <v>96.44461915613235</v>
      </c>
      <c r="K58" s="1">
        <f t="shared" si="21"/>
        <v>7.58697718790262</v>
      </c>
      <c r="L58" s="1">
        <f t="shared" si="22"/>
        <v>54.56403702023298</v>
      </c>
      <c r="M58" s="1">
        <f t="shared" si="23"/>
        <v>0.9100720240973373</v>
      </c>
      <c r="N58" s="1">
        <f t="shared" si="24"/>
        <v>30.153681384308058</v>
      </c>
      <c r="O58" s="1">
        <f t="shared" si="25"/>
        <v>0</v>
      </c>
      <c r="P58" s="1">
        <f t="shared" si="26"/>
        <v>0</v>
      </c>
      <c r="Q58" s="1">
        <f t="shared" si="27"/>
        <v>0.009087263052583387</v>
      </c>
      <c r="R58" s="1">
        <f t="shared" si="28"/>
        <v>42.631590729137336</v>
      </c>
      <c r="S58" s="1">
        <f t="shared" si="29"/>
        <v>0.0004543631730277266</v>
      </c>
      <c r="T58" s="1">
        <f t="shared" si="30"/>
        <v>21.31579632153771</v>
      </c>
      <c r="U58" s="1">
        <f t="shared" si="31"/>
        <v>0.011257354532395633</v>
      </c>
    </row>
    <row r="59" spans="1:21" ht="12.75">
      <c r="A59" s="1">
        <v>933</v>
      </c>
      <c r="B59" s="1">
        <v>205</v>
      </c>
      <c r="C59" s="1">
        <f t="shared" si="16"/>
        <v>933</v>
      </c>
      <c r="E59" s="6">
        <f t="shared" si="14"/>
        <v>221.3928389234317</v>
      </c>
      <c r="F59" s="6">
        <f t="shared" si="15"/>
        <v>309.9776013916418</v>
      </c>
      <c r="G59" s="1">
        <f t="shared" si="17"/>
        <v>39.93603631446265</v>
      </c>
      <c r="H59" s="1">
        <f t="shared" si="18"/>
        <v>1.7143913664196946</v>
      </c>
      <c r="I59" s="1">
        <f t="shared" si="19"/>
        <v>161.3065616974307</v>
      </c>
      <c r="J59" s="1">
        <f t="shared" si="20"/>
        <v>79.00227739752772</v>
      </c>
      <c r="K59" s="1">
        <f t="shared" si="21"/>
        <v>17.92202324675462</v>
      </c>
      <c r="L59" s="1">
        <f t="shared" si="22"/>
        <v>82.75036758185745</v>
      </c>
      <c r="M59" s="1">
        <f t="shared" si="23"/>
        <v>2.205068676462394</v>
      </c>
      <c r="N59" s="1">
        <f t="shared" si="24"/>
        <v>46.90637551649445</v>
      </c>
      <c r="O59" s="1">
        <f t="shared" si="25"/>
        <v>0</v>
      </c>
      <c r="P59" s="1">
        <f t="shared" si="26"/>
        <v>0</v>
      </c>
      <c r="Q59" s="1">
        <f t="shared" si="27"/>
        <v>0.022046655429647007</v>
      </c>
      <c r="R59" s="1">
        <f t="shared" si="28"/>
        <v>66.40279060595675</v>
      </c>
      <c r="S59" s="1">
        <f t="shared" si="29"/>
        <v>0.0011023328916849422</v>
      </c>
      <c r="T59" s="1">
        <f t="shared" si="30"/>
        <v>33.2013989233858</v>
      </c>
      <c r="U59" s="1">
        <f t="shared" si="31"/>
        <v>0.006394412087318912</v>
      </c>
    </row>
    <row r="60" spans="1:21" ht="12.75">
      <c r="A60" s="1">
        <v>1480</v>
      </c>
      <c r="B60" s="1">
        <v>272</v>
      </c>
      <c r="C60" s="1">
        <f t="shared" si="16"/>
        <v>1480</v>
      </c>
      <c r="E60" s="6">
        <f t="shared" si="14"/>
        <v>270.389872459324</v>
      </c>
      <c r="F60" s="6">
        <f t="shared" si="15"/>
        <v>412.5314066086338</v>
      </c>
      <c r="G60" s="1">
        <f t="shared" si="17"/>
        <v>39.980352079741515</v>
      </c>
      <c r="H60" s="1">
        <f t="shared" si="18"/>
        <v>1.0819608715594342</v>
      </c>
      <c r="I60" s="1">
        <f t="shared" si="19"/>
        <v>182.5930828898127</v>
      </c>
      <c r="J60" s="1">
        <f t="shared" si="20"/>
        <v>56.375684282448276</v>
      </c>
      <c r="K60" s="1">
        <f t="shared" si="21"/>
        <v>42.228092701991685</v>
      </c>
      <c r="L60" s="1">
        <f t="shared" si="22"/>
        <v>122.9148314432272</v>
      </c>
      <c r="M60" s="1">
        <f t="shared" si="23"/>
        <v>5.530095302783584</v>
      </c>
      <c r="N60" s="1">
        <f t="shared" si="24"/>
        <v>74.15873280356615</v>
      </c>
      <c r="O60" s="1">
        <f t="shared" si="25"/>
        <v>0</v>
      </c>
      <c r="P60" s="1">
        <f t="shared" si="26"/>
        <v>0</v>
      </c>
      <c r="Q60" s="1">
        <f t="shared" si="27"/>
        <v>0.055475699269593455</v>
      </c>
      <c r="R60" s="1">
        <f t="shared" si="28"/>
        <v>105.33345516659044</v>
      </c>
      <c r="S60" s="1">
        <f t="shared" si="29"/>
        <v>0.0027737857249326425</v>
      </c>
      <c r="T60" s="1">
        <f t="shared" si="30"/>
        <v>52.666742041242266</v>
      </c>
      <c r="U60" s="1">
        <f t="shared" si="31"/>
        <v>3.504150488272208E-05</v>
      </c>
    </row>
    <row r="61" spans="1:21" ht="12.75">
      <c r="A61" s="1">
        <v>2310</v>
      </c>
      <c r="B61" s="1">
        <v>340</v>
      </c>
      <c r="C61" s="1">
        <f t="shared" si="16"/>
        <v>2310</v>
      </c>
      <c r="E61" s="6">
        <f t="shared" si="14"/>
        <v>335.30280768867533</v>
      </c>
      <c r="F61" s="6">
        <f t="shared" si="15"/>
        <v>566.8001602655942</v>
      </c>
      <c r="G61" s="1">
        <f t="shared" si="17"/>
        <v>39.99760804655714</v>
      </c>
      <c r="H61" s="1">
        <f t="shared" si="18"/>
        <v>0.6935035626786253</v>
      </c>
      <c r="I61" s="1">
        <f t="shared" si="19"/>
        <v>192.4677534661119</v>
      </c>
      <c r="J61" s="1">
        <f t="shared" si="20"/>
        <v>38.07283508908542</v>
      </c>
      <c r="K61" s="1">
        <f t="shared" si="21"/>
        <v>89.32966060314709</v>
      </c>
      <c r="L61" s="1">
        <f t="shared" si="22"/>
        <v>166.5897372064682</v>
      </c>
      <c r="M61" s="1">
        <f t="shared" si="23"/>
        <v>13.365882286291077</v>
      </c>
      <c r="N61" s="1">
        <f t="shared" si="24"/>
        <v>114.83573431381332</v>
      </c>
      <c r="O61" s="1">
        <f t="shared" si="25"/>
        <v>0</v>
      </c>
      <c r="P61" s="1">
        <f t="shared" si="26"/>
        <v>0</v>
      </c>
      <c r="Q61" s="1">
        <f t="shared" si="27"/>
        <v>0.135145982903083</v>
      </c>
      <c r="R61" s="1">
        <f t="shared" si="28"/>
        <v>164.40553007284993</v>
      </c>
      <c r="S61" s="1">
        <f t="shared" si="29"/>
        <v>0.006757303665016543</v>
      </c>
      <c r="T61" s="1">
        <f t="shared" si="30"/>
        <v>82.20282002069874</v>
      </c>
      <c r="U61" s="1">
        <f t="shared" si="31"/>
        <v>0.00019086172672636332</v>
      </c>
    </row>
    <row r="62" spans="1:21" ht="12.75">
      <c r="A62" s="1">
        <v>3730</v>
      </c>
      <c r="B62" s="1">
        <v>469</v>
      </c>
      <c r="C62" s="1">
        <f t="shared" si="16"/>
        <v>3730</v>
      </c>
      <c r="E62" s="6">
        <f t="shared" si="14"/>
        <v>442.9230030984265</v>
      </c>
      <c r="F62" s="6">
        <f t="shared" si="15"/>
        <v>802.2423590888417</v>
      </c>
      <c r="G62" s="1">
        <f t="shared" si="17"/>
        <v>40.005019799254605</v>
      </c>
      <c r="H62" s="1">
        <f t="shared" si="18"/>
        <v>0.4295683879304006</v>
      </c>
      <c r="I62" s="1">
        <f t="shared" si="19"/>
        <v>197.0419059971609</v>
      </c>
      <c r="J62" s="1">
        <f t="shared" si="20"/>
        <v>24.13898408791551</v>
      </c>
      <c r="K62" s="1">
        <f t="shared" si="21"/>
        <v>171.3899331149889</v>
      </c>
      <c r="L62" s="1">
        <f t="shared" si="22"/>
        <v>197.94339581863863</v>
      </c>
      <c r="M62" s="1">
        <f t="shared" si="23"/>
        <v>34.11615783135245</v>
      </c>
      <c r="N62" s="1">
        <f t="shared" si="24"/>
        <v>181.52760712320367</v>
      </c>
      <c r="O62" s="1">
        <f t="shared" si="25"/>
        <v>0</v>
      </c>
      <c r="P62" s="1">
        <f t="shared" si="26"/>
        <v>0</v>
      </c>
      <c r="Q62" s="1">
        <f t="shared" si="27"/>
        <v>0.3523679285149492</v>
      </c>
      <c r="R62" s="1">
        <f t="shared" si="28"/>
        <v>265.46838144301216</v>
      </c>
      <c r="S62" s="1">
        <f t="shared" si="29"/>
        <v>0.017618427154647467</v>
      </c>
      <c r="T62" s="1">
        <f t="shared" si="30"/>
        <v>132.73442222814128</v>
      </c>
      <c r="U62" s="1">
        <f t="shared" si="31"/>
        <v>0.0030915015271101476</v>
      </c>
    </row>
    <row r="63" spans="1:21" ht="12.75">
      <c r="A63" s="1">
        <v>4930</v>
      </c>
      <c r="B63" s="1">
        <v>540</v>
      </c>
      <c r="C63" s="1">
        <f t="shared" si="16"/>
        <v>4930</v>
      </c>
      <c r="E63" s="6">
        <f t="shared" si="14"/>
        <v>523.8826677791899</v>
      </c>
      <c r="F63" s="6">
        <f t="shared" si="15"/>
        <v>977.1754504242842</v>
      </c>
      <c r="G63" s="1">
        <f t="shared" si="17"/>
        <v>40.00699188945176</v>
      </c>
      <c r="H63" s="1">
        <f t="shared" si="18"/>
        <v>0.3250241528564525</v>
      </c>
      <c r="I63" s="1">
        <f t="shared" si="19"/>
        <v>198.29553658638912</v>
      </c>
      <c r="J63" s="1">
        <f t="shared" si="20"/>
        <v>18.37956548810395</v>
      </c>
      <c r="K63" s="1">
        <f t="shared" si="21"/>
        <v>226.8161474296733</v>
      </c>
      <c r="L63" s="1">
        <f t="shared" si="22"/>
        <v>198.19449581856264</v>
      </c>
      <c r="M63" s="1">
        <f t="shared" si="23"/>
        <v>58.11765141985763</v>
      </c>
      <c r="N63" s="1">
        <f t="shared" si="24"/>
        <v>233.96588475178032</v>
      </c>
      <c r="O63" s="1">
        <f t="shared" si="25"/>
        <v>0</v>
      </c>
      <c r="P63" s="1">
        <f t="shared" si="26"/>
        <v>0</v>
      </c>
      <c r="Q63" s="1">
        <f t="shared" si="27"/>
        <v>0.6155622476558211</v>
      </c>
      <c r="R63" s="1">
        <f t="shared" si="28"/>
        <v>350.873297110238</v>
      </c>
      <c r="S63" s="1">
        <f t="shared" si="29"/>
        <v>0.030778206162323317</v>
      </c>
      <c r="T63" s="1">
        <f t="shared" si="30"/>
        <v>175.4371831027429</v>
      </c>
      <c r="U63" s="1">
        <f t="shared" si="31"/>
        <v>0.0008908381272838265</v>
      </c>
    </row>
    <row r="64" spans="1:21" ht="12.75">
      <c r="A64" s="1">
        <v>6050</v>
      </c>
      <c r="B64" s="1">
        <v>576</v>
      </c>
      <c r="C64" s="1">
        <f t="shared" si="16"/>
        <v>6050</v>
      </c>
      <c r="E64" s="6">
        <f t="shared" si="14"/>
        <v>590.2956166393809</v>
      </c>
      <c r="F64" s="6">
        <f t="shared" si="15"/>
        <v>1129.0750551508188</v>
      </c>
      <c r="G64" s="1">
        <f t="shared" si="17"/>
        <v>40.00787901676748</v>
      </c>
      <c r="H64" s="1">
        <f t="shared" si="18"/>
        <v>0.26486026529023005</v>
      </c>
      <c r="I64" s="1">
        <f t="shared" si="19"/>
        <v>198.86464722477868</v>
      </c>
      <c r="J64" s="1">
        <f t="shared" si="20"/>
        <v>15.02005178267634</v>
      </c>
      <c r="K64" s="1">
        <f t="shared" si="21"/>
        <v>265.4263501235905</v>
      </c>
      <c r="L64" s="1">
        <f t="shared" si="22"/>
        <v>188.99625539020101</v>
      </c>
      <c r="M64" s="1">
        <f t="shared" si="23"/>
        <v>85.02337106243981</v>
      </c>
      <c r="N64" s="1">
        <f t="shared" si="24"/>
        <v>278.9165889331847</v>
      </c>
      <c r="O64" s="1">
        <f t="shared" si="25"/>
        <v>0</v>
      </c>
      <c r="P64" s="1">
        <f t="shared" si="26"/>
        <v>0</v>
      </c>
      <c r="Q64" s="1">
        <f t="shared" si="27"/>
        <v>0.9270180943955054</v>
      </c>
      <c r="R64" s="1">
        <f t="shared" si="28"/>
        <v>430.58420724953044</v>
      </c>
      <c r="S64" s="1">
        <f t="shared" si="29"/>
        <v>0.046351117408943494</v>
      </c>
      <c r="T64" s="1">
        <f t="shared" si="30"/>
        <v>215.29309152993602</v>
      </c>
      <c r="U64" s="1">
        <f t="shared" si="31"/>
        <v>0.000615971785482206</v>
      </c>
    </row>
    <row r="65" spans="1:21" ht="12.75">
      <c r="A65" s="1">
        <v>7700</v>
      </c>
      <c r="B65" s="1">
        <v>638</v>
      </c>
      <c r="C65" s="1">
        <f t="shared" si="16"/>
        <v>7700</v>
      </c>
      <c r="E65" s="6">
        <f t="shared" si="14"/>
        <v>676.3573810646951</v>
      </c>
      <c r="F65" s="6">
        <f t="shared" si="15"/>
        <v>1341.7118254053394</v>
      </c>
      <c r="G65" s="1">
        <f t="shared" si="17"/>
        <v>40.008549953443705</v>
      </c>
      <c r="H65" s="1">
        <f t="shared" si="18"/>
        <v>0.20810798409261816</v>
      </c>
      <c r="I65" s="1">
        <f t="shared" si="19"/>
        <v>199.2972244828201</v>
      </c>
      <c r="J65" s="1">
        <f t="shared" si="20"/>
        <v>11.827140221880617</v>
      </c>
      <c r="K65" s="1">
        <f t="shared" si="21"/>
        <v>304.64584947971576</v>
      </c>
      <c r="L65" s="1">
        <f t="shared" si="22"/>
        <v>170.43904005635218</v>
      </c>
      <c r="M65" s="1">
        <f t="shared" si="23"/>
        <v>130.82906422933792</v>
      </c>
      <c r="N65" s="1">
        <f t="shared" si="24"/>
        <v>337.213466463965</v>
      </c>
      <c r="O65" s="1">
        <f t="shared" si="25"/>
        <v>0</v>
      </c>
      <c r="P65" s="1">
        <f t="shared" si="26"/>
        <v>0</v>
      </c>
      <c r="Q65" s="1">
        <f t="shared" si="27"/>
        <v>1.5016117726738647</v>
      </c>
      <c r="R65" s="1">
        <f t="shared" si="28"/>
        <v>548.0146893314284</v>
      </c>
      <c r="S65" s="1">
        <f t="shared" si="29"/>
        <v>0.07508114670368427</v>
      </c>
      <c r="T65" s="1">
        <f t="shared" si="30"/>
        <v>274.00938134762043</v>
      </c>
      <c r="U65" s="1">
        <f t="shared" si="31"/>
        <v>0.0036145691427517212</v>
      </c>
    </row>
    <row r="66" spans="1:21" ht="12.75">
      <c r="A66" s="1">
        <v>9800</v>
      </c>
      <c r="B66" s="1">
        <v>721</v>
      </c>
      <c r="C66" s="1">
        <f t="shared" si="16"/>
        <v>9800</v>
      </c>
      <c r="E66" s="6">
        <f t="shared" si="14"/>
        <v>773.3783278246276</v>
      </c>
      <c r="F66" s="6">
        <f t="shared" si="15"/>
        <v>1600.0243713428115</v>
      </c>
      <c r="G66" s="1">
        <f t="shared" si="17"/>
        <v>40.00896416538141</v>
      </c>
      <c r="H66" s="1">
        <f t="shared" si="18"/>
        <v>0.16351510894114551</v>
      </c>
      <c r="I66" s="1">
        <f t="shared" si="19"/>
        <v>199.56521550407135</v>
      </c>
      <c r="J66" s="1">
        <f t="shared" si="20"/>
        <v>9.305248811996417</v>
      </c>
      <c r="K66" s="1">
        <f t="shared" si="21"/>
        <v>335.2248676768333</v>
      </c>
      <c r="L66" s="1">
        <f t="shared" si="22"/>
        <v>147.35833010732762</v>
      </c>
      <c r="M66" s="1">
        <f t="shared" si="23"/>
        <v>196.0253098845792</v>
      </c>
      <c r="N66" s="1">
        <f t="shared" si="24"/>
        <v>396.9880858074411</v>
      </c>
      <c r="O66" s="1">
        <f t="shared" si="25"/>
        <v>0</v>
      </c>
      <c r="P66" s="1">
        <f t="shared" si="26"/>
        <v>0</v>
      </c>
      <c r="Q66" s="1">
        <f t="shared" si="27"/>
        <v>2.4323515518692607</v>
      </c>
      <c r="R66" s="1">
        <f t="shared" si="28"/>
        <v>697.4699951124512</v>
      </c>
      <c r="S66" s="1">
        <f t="shared" si="29"/>
        <v>0.12161904189318044</v>
      </c>
      <c r="T66" s="1">
        <f t="shared" si="30"/>
        <v>348.7391963946541</v>
      </c>
      <c r="U66" s="1">
        <f t="shared" si="31"/>
        <v>0.0052775545324515736</v>
      </c>
    </row>
    <row r="67" spans="1:21" ht="12.75">
      <c r="A67" s="1">
        <v>12200</v>
      </c>
      <c r="B67" s="1">
        <v>846</v>
      </c>
      <c r="C67" s="1">
        <f t="shared" si="16"/>
        <v>12200</v>
      </c>
      <c r="E67" s="6">
        <f t="shared" si="14"/>
        <v>873.5821749896237</v>
      </c>
      <c r="F67" s="6">
        <f t="shared" si="15"/>
        <v>1881.7445338420007</v>
      </c>
      <c r="G67" s="1">
        <f t="shared" si="17"/>
        <v>40.00920123071379</v>
      </c>
      <c r="H67" s="1">
        <f t="shared" si="18"/>
        <v>0.1313489805424142</v>
      </c>
      <c r="I67" s="1">
        <f t="shared" si="19"/>
        <v>199.71891645784785</v>
      </c>
      <c r="J67" s="1">
        <f t="shared" si="20"/>
        <v>7.480464925862764</v>
      </c>
      <c r="K67" s="1">
        <f t="shared" si="21"/>
        <v>355.65621677046573</v>
      </c>
      <c r="L67" s="1">
        <f t="shared" si="22"/>
        <v>125.58423164591376</v>
      </c>
      <c r="M67" s="1">
        <f t="shared" si="23"/>
        <v>274.2397963680042</v>
      </c>
      <c r="N67" s="1">
        <f t="shared" si="24"/>
        <v>446.13063536277014</v>
      </c>
      <c r="O67" s="1">
        <f t="shared" si="25"/>
        <v>0</v>
      </c>
      <c r="P67" s="1">
        <f t="shared" si="26"/>
        <v>0</v>
      </c>
      <c r="Q67" s="1">
        <f t="shared" si="27"/>
        <v>3.769562519682344</v>
      </c>
      <c r="R67" s="1">
        <f t="shared" si="28"/>
        <v>868.2731680759009</v>
      </c>
      <c r="S67" s="1">
        <f t="shared" si="29"/>
        <v>0.18848164290971317</v>
      </c>
      <c r="T67" s="1">
        <f t="shared" si="30"/>
        <v>434.14468485101077</v>
      </c>
      <c r="U67" s="1">
        <f t="shared" si="31"/>
        <v>0.0010629584600012057</v>
      </c>
    </row>
    <row r="68" spans="1:21" ht="12.75">
      <c r="A68" s="1">
        <v>15300</v>
      </c>
      <c r="B68" s="1">
        <v>919</v>
      </c>
      <c r="C68" s="1">
        <f t="shared" si="16"/>
        <v>15300</v>
      </c>
      <c r="E68" s="6">
        <f t="shared" si="14"/>
        <v>989.437145149724</v>
      </c>
      <c r="F68" s="6">
        <f t="shared" si="15"/>
        <v>2227.3129714657707</v>
      </c>
      <c r="G68" s="1">
        <f t="shared" si="17"/>
        <v>40.00935826774696</v>
      </c>
      <c r="H68" s="1">
        <f t="shared" si="18"/>
        <v>0.10473619949674301</v>
      </c>
      <c r="I68" s="1">
        <f t="shared" si="19"/>
        <v>199.82086060501368</v>
      </c>
      <c r="J68" s="1">
        <f t="shared" si="20"/>
        <v>5.967859838651307</v>
      </c>
      <c r="K68" s="1">
        <f t="shared" si="21"/>
        <v>370.61921063618973</v>
      </c>
      <c r="L68" s="1">
        <f t="shared" si="22"/>
        <v>104.35206195406307</v>
      </c>
      <c r="M68" s="1">
        <f t="shared" si="23"/>
        <v>372.7627154567866</v>
      </c>
      <c r="N68" s="1">
        <f t="shared" si="24"/>
        <v>483.5400329074163</v>
      </c>
      <c r="O68" s="1">
        <f t="shared" si="25"/>
        <v>0</v>
      </c>
      <c r="P68" s="1">
        <f t="shared" si="26"/>
        <v>0</v>
      </c>
      <c r="Q68" s="1">
        <f t="shared" si="27"/>
        <v>5.928563318725096</v>
      </c>
      <c r="R68" s="1">
        <f t="shared" si="28"/>
        <v>1088.8882017844153</v>
      </c>
      <c r="S68" s="1">
        <f t="shared" si="29"/>
        <v>0.2964368652618207</v>
      </c>
      <c r="T68" s="1">
        <f t="shared" si="30"/>
        <v>544.4600787817282</v>
      </c>
      <c r="U68" s="1">
        <f t="shared" si="31"/>
        <v>0.005874521102493819</v>
      </c>
    </row>
    <row r="69" spans="1:21" ht="12.75">
      <c r="A69" s="1">
        <v>19100</v>
      </c>
      <c r="B69" s="1">
        <v>1100</v>
      </c>
      <c r="C69" s="1">
        <f t="shared" si="16"/>
        <v>19100</v>
      </c>
      <c r="E69" s="6">
        <f t="shared" si="14"/>
        <v>1111.0643074864786</v>
      </c>
      <c r="F69" s="6">
        <f t="shared" si="15"/>
        <v>2629.343157512526</v>
      </c>
      <c r="G69" s="1">
        <f t="shared" si="17"/>
        <v>40.009456511610026</v>
      </c>
      <c r="H69" s="1">
        <f t="shared" si="18"/>
        <v>0.08389883702542184</v>
      </c>
      <c r="I69" s="1">
        <f t="shared" si="19"/>
        <v>199.8846903642057</v>
      </c>
      <c r="J69" s="1">
        <f t="shared" si="20"/>
        <v>4.7820640092153255</v>
      </c>
      <c r="K69" s="1">
        <f t="shared" si="21"/>
        <v>380.6376580855121</v>
      </c>
      <c r="L69" s="1">
        <f t="shared" si="22"/>
        <v>85.85051889527976</v>
      </c>
      <c r="M69" s="1">
        <f t="shared" si="23"/>
        <v>480.8315050505154</v>
      </c>
      <c r="N69" s="1">
        <f t="shared" si="24"/>
        <v>499.6328080488639</v>
      </c>
      <c r="O69" s="1">
        <f t="shared" si="25"/>
        <v>0</v>
      </c>
      <c r="P69" s="1">
        <f t="shared" si="26"/>
        <v>0</v>
      </c>
      <c r="Q69" s="1">
        <f t="shared" si="27"/>
        <v>9.239025092583026</v>
      </c>
      <c r="R69" s="1">
        <f t="shared" si="28"/>
        <v>1359.3085224087024</v>
      </c>
      <c r="S69" s="1">
        <f t="shared" si="29"/>
        <v>0.461972382052331</v>
      </c>
      <c r="T69" s="1">
        <f t="shared" si="30"/>
        <v>679.6853453134393</v>
      </c>
      <c r="U69" s="1">
        <f t="shared" si="31"/>
        <v>0.00010117264475648431</v>
      </c>
    </row>
    <row r="70" spans="1:21" ht="12.75">
      <c r="A70" s="1">
        <v>30800</v>
      </c>
      <c r="B70" s="1">
        <v>1460</v>
      </c>
      <c r="C70" s="1">
        <f t="shared" si="16"/>
        <v>30800</v>
      </c>
      <c r="E70" s="6">
        <f aca="true" t="shared" si="32" ref="E70:E75">G70+I70+K70+M70+O70+Q70+S70</f>
        <v>1364.1178101407247</v>
      </c>
      <c r="F70" s="6">
        <f aca="true" t="shared" si="33" ref="F70:F75">H70+J70+L70+N70+P70+R70+T70</f>
        <v>3801.0594263474695</v>
      </c>
      <c r="G70" s="1">
        <f t="shared" si="17"/>
        <v>40.00956478792573</v>
      </c>
      <c r="H70" s="1">
        <f t="shared" si="18"/>
        <v>0.052028315710811845</v>
      </c>
      <c r="I70" s="1">
        <f t="shared" si="19"/>
        <v>199.95508517258943</v>
      </c>
      <c r="J70" s="1">
        <f t="shared" si="20"/>
        <v>2.966545114402931</v>
      </c>
      <c r="K70" s="1">
        <f t="shared" si="21"/>
        <v>392.32579133156975</v>
      </c>
      <c r="L70" s="1">
        <f t="shared" si="22"/>
        <v>54.87324985561122</v>
      </c>
      <c r="M70" s="1">
        <f t="shared" si="23"/>
        <v>706.6029889923234</v>
      </c>
      <c r="N70" s="1">
        <f t="shared" si="24"/>
        <v>455.31939851341485</v>
      </c>
      <c r="O70" s="1">
        <f t="shared" si="25"/>
        <v>0</v>
      </c>
      <c r="P70" s="1">
        <f t="shared" si="26"/>
        <v>0</v>
      </c>
      <c r="Q70" s="1">
        <f t="shared" si="27"/>
        <v>24.023082861978956</v>
      </c>
      <c r="R70" s="1">
        <f t="shared" si="28"/>
        <v>2191.811913532771</v>
      </c>
      <c r="S70" s="1">
        <f t="shared" si="29"/>
        <v>1.2012969943376104</v>
      </c>
      <c r="T70" s="1">
        <f t="shared" si="30"/>
        <v>1096.0362910155584</v>
      </c>
      <c r="U70" s="1">
        <f t="shared" si="31"/>
        <v>0.004312907830836044</v>
      </c>
    </row>
    <row r="71" spans="1:21" ht="12.75">
      <c r="A71" s="1">
        <v>48100</v>
      </c>
      <c r="B71" s="1">
        <v>1830</v>
      </c>
      <c r="C71" s="1">
        <f t="shared" si="16"/>
        <v>48100</v>
      </c>
      <c r="E71" s="6">
        <f t="shared" si="32"/>
        <v>1552.834636406626</v>
      </c>
      <c r="F71" s="6">
        <f t="shared" si="33"/>
        <v>5524.059986720823</v>
      </c>
      <c r="G71" s="1">
        <f t="shared" si="17"/>
        <v>40.009604704049345</v>
      </c>
      <c r="H71" s="1">
        <f t="shared" si="18"/>
        <v>0.03331546200878591</v>
      </c>
      <c r="I71" s="1">
        <f t="shared" si="19"/>
        <v>199.98104867166342</v>
      </c>
      <c r="J71" s="1">
        <f t="shared" si="20"/>
        <v>1.8998223193187274</v>
      </c>
      <c r="K71" s="1">
        <f t="shared" si="21"/>
        <v>396.81777114012016</v>
      </c>
      <c r="L71" s="1">
        <f t="shared" si="22"/>
        <v>35.539439656966714</v>
      </c>
      <c r="M71" s="1">
        <f t="shared" si="23"/>
        <v>854.5173482464321</v>
      </c>
      <c r="N71" s="1">
        <f t="shared" si="24"/>
        <v>352.5877402717658</v>
      </c>
      <c r="O71" s="1">
        <f t="shared" si="25"/>
        <v>0</v>
      </c>
      <c r="P71" s="1">
        <f t="shared" si="26"/>
        <v>0</v>
      </c>
      <c r="Q71" s="1">
        <f t="shared" si="27"/>
        <v>58.57906104804273</v>
      </c>
      <c r="R71" s="1">
        <f t="shared" si="28"/>
        <v>3422.335562775221</v>
      </c>
      <c r="S71" s="1">
        <f t="shared" si="29"/>
        <v>2.9298025963183694</v>
      </c>
      <c r="T71" s="1">
        <f t="shared" si="30"/>
        <v>1711.6641062355418</v>
      </c>
      <c r="U71" s="1">
        <f t="shared" si="31"/>
        <v>0.022939066193629908</v>
      </c>
    </row>
    <row r="72" spans="1:21" ht="12.75">
      <c r="A72" s="1">
        <v>76500</v>
      </c>
      <c r="B72" s="1">
        <v>2240</v>
      </c>
      <c r="C72" s="1">
        <f t="shared" si="16"/>
        <v>76500</v>
      </c>
      <c r="E72" s="6">
        <f t="shared" si="32"/>
        <v>1731.1957821358158</v>
      </c>
      <c r="F72" s="6">
        <f t="shared" si="33"/>
        <v>8429.596129140635</v>
      </c>
      <c r="G72" s="1">
        <f t="shared" si="17"/>
        <v>40.00962147821059</v>
      </c>
      <c r="H72" s="1">
        <f t="shared" si="18"/>
        <v>0.020947377705426085</v>
      </c>
      <c r="I72" s="1">
        <f t="shared" si="19"/>
        <v>199.9919614452973</v>
      </c>
      <c r="J72" s="1">
        <f t="shared" si="20"/>
        <v>1.1945939889846957</v>
      </c>
      <c r="K72" s="1">
        <f t="shared" si="21"/>
        <v>398.736300944629</v>
      </c>
      <c r="L72" s="1">
        <f t="shared" si="22"/>
        <v>22.453749824831608</v>
      </c>
      <c r="M72" s="1">
        <f t="shared" si="23"/>
        <v>936.938315019434</v>
      </c>
      <c r="N72" s="1">
        <f t="shared" si="24"/>
        <v>243.07537470401155</v>
      </c>
      <c r="O72" s="1">
        <f t="shared" si="25"/>
        <v>0</v>
      </c>
      <c r="P72" s="1">
        <f t="shared" si="26"/>
        <v>0</v>
      </c>
      <c r="Q72" s="1">
        <f t="shared" si="27"/>
        <v>148.10871434121336</v>
      </c>
      <c r="R72" s="1">
        <f t="shared" si="28"/>
        <v>5440.570436963351</v>
      </c>
      <c r="S72" s="1">
        <f t="shared" si="29"/>
        <v>7.410868907031576</v>
      </c>
      <c r="T72" s="1">
        <f t="shared" si="30"/>
        <v>2722.28102628175</v>
      </c>
      <c r="U72" s="1">
        <f t="shared" si="31"/>
        <v>0.05159473296324622</v>
      </c>
    </row>
    <row r="73" spans="1:21" ht="12.75">
      <c r="A73" s="1">
        <v>122000</v>
      </c>
      <c r="B73" s="1">
        <v>2750</v>
      </c>
      <c r="C73" s="1">
        <f t="shared" si="16"/>
        <v>122000</v>
      </c>
      <c r="E73" s="6">
        <f t="shared" si="32"/>
        <v>2008.8291298921772</v>
      </c>
      <c r="F73" s="6">
        <f t="shared" si="33"/>
        <v>13181.280115783768</v>
      </c>
      <c r="G73" s="1">
        <f t="shared" si="17"/>
        <v>40.00962813319563</v>
      </c>
      <c r="H73" s="1">
        <f t="shared" si="18"/>
        <v>0.013135038205016884</v>
      </c>
      <c r="I73" s="1">
        <f t="shared" si="19"/>
        <v>199.9962913093848</v>
      </c>
      <c r="J73" s="1">
        <f t="shared" si="20"/>
        <v>0.7490853991080211</v>
      </c>
      <c r="K73" s="1">
        <f t="shared" si="21"/>
        <v>399.50260843917664</v>
      </c>
      <c r="L73" s="1">
        <f t="shared" si="22"/>
        <v>14.106664176139503</v>
      </c>
      <c r="M73" s="1">
        <f t="shared" si="23"/>
        <v>974.2186027169773</v>
      </c>
      <c r="N73" s="1">
        <f t="shared" si="24"/>
        <v>158.48493543552812</v>
      </c>
      <c r="O73" s="1">
        <f t="shared" si="25"/>
        <v>0</v>
      </c>
      <c r="P73" s="1">
        <f t="shared" si="26"/>
        <v>0</v>
      </c>
      <c r="Q73" s="1">
        <f t="shared" si="27"/>
        <v>376.25418669667306</v>
      </c>
      <c r="R73" s="1">
        <f t="shared" si="28"/>
        <v>8666.560455733514</v>
      </c>
      <c r="S73" s="1">
        <f t="shared" si="29"/>
        <v>18.847812596769653</v>
      </c>
      <c r="T73" s="1">
        <f t="shared" si="30"/>
        <v>4341.365840001274</v>
      </c>
      <c r="U73" s="1">
        <f t="shared" si="31"/>
        <v>0.07263924081935698</v>
      </c>
    </row>
    <row r="74" spans="1:21" ht="12.75">
      <c r="A74" s="1">
        <v>193000</v>
      </c>
      <c r="B74" s="1">
        <v>3450</v>
      </c>
      <c r="C74" s="1">
        <f t="shared" si="16"/>
        <v>193000</v>
      </c>
      <c r="E74" s="6">
        <f t="shared" si="32"/>
        <v>2615.4804923216493</v>
      </c>
      <c r="F74" s="6">
        <f t="shared" si="33"/>
        <v>20650.434194803413</v>
      </c>
      <c r="G74" s="1">
        <f t="shared" si="17"/>
        <v>40.009630722317134</v>
      </c>
      <c r="H74" s="1">
        <f t="shared" si="18"/>
        <v>0.00830297805550331</v>
      </c>
      <c r="I74" s="1">
        <f t="shared" si="19"/>
        <v>199.99797589299823</v>
      </c>
      <c r="J74" s="1">
        <f t="shared" si="20"/>
        <v>0.47351911120526285</v>
      </c>
      <c r="K74" s="1">
        <f t="shared" si="21"/>
        <v>399.8015367193594</v>
      </c>
      <c r="L74" s="1">
        <f t="shared" si="22"/>
        <v>8.923838235448756</v>
      </c>
      <c r="M74" s="1">
        <f t="shared" si="23"/>
        <v>989.5367209799701</v>
      </c>
      <c r="N74" s="1">
        <f t="shared" si="24"/>
        <v>101.75740097024133</v>
      </c>
      <c r="O74" s="1">
        <f t="shared" si="25"/>
        <v>0</v>
      </c>
      <c r="P74" s="1">
        <f t="shared" si="26"/>
        <v>0</v>
      </c>
      <c r="Q74" s="1">
        <f t="shared" si="27"/>
        <v>938.9670461201727</v>
      </c>
      <c r="R74" s="1">
        <f t="shared" si="28"/>
        <v>13671.567215454705</v>
      </c>
      <c r="S74" s="1">
        <f t="shared" si="29"/>
        <v>47.16758188683199</v>
      </c>
      <c r="T74" s="1">
        <f t="shared" si="30"/>
        <v>6867.703918053757</v>
      </c>
      <c r="U74" s="1">
        <f t="shared" si="31"/>
        <v>0.058510632950700844</v>
      </c>
    </row>
    <row r="75" spans="1:21" ht="12.75">
      <c r="A75" s="1">
        <v>302000</v>
      </c>
      <c r="B75" s="1">
        <v>4230</v>
      </c>
      <c r="C75" s="1">
        <f t="shared" si="16"/>
        <v>302000</v>
      </c>
      <c r="E75" s="6">
        <f t="shared" si="32"/>
        <v>4034.6371765732024</v>
      </c>
      <c r="F75" s="6">
        <f t="shared" si="33"/>
        <v>32065.386213852762</v>
      </c>
      <c r="G75" s="1">
        <f t="shared" si="17"/>
        <v>40.00963174166177</v>
      </c>
      <c r="H75" s="1">
        <f t="shared" si="18"/>
        <v>0.005306207965361459</v>
      </c>
      <c r="I75" s="1">
        <f t="shared" si="19"/>
        <v>199.99863912617076</v>
      </c>
      <c r="J75" s="1">
        <f t="shared" si="20"/>
        <v>0.30261421035559566</v>
      </c>
      <c r="K75" s="1">
        <f t="shared" si="21"/>
        <v>399.9193484050847</v>
      </c>
      <c r="L75" s="1">
        <f t="shared" si="22"/>
        <v>5.704663242208789</v>
      </c>
      <c r="M75" s="1">
        <f t="shared" si="23"/>
        <v>995.7004890711128</v>
      </c>
      <c r="N75" s="1">
        <f t="shared" si="24"/>
        <v>65.43546263295656</v>
      </c>
      <c r="O75" s="1">
        <f t="shared" si="25"/>
        <v>0</v>
      </c>
      <c r="P75" s="1">
        <f t="shared" si="26"/>
        <v>0</v>
      </c>
      <c r="Q75" s="1">
        <f t="shared" si="27"/>
        <v>2283.527357420921</v>
      </c>
      <c r="R75" s="1">
        <f t="shared" si="28"/>
        <v>21248.316976454484</v>
      </c>
      <c r="S75" s="1">
        <f t="shared" si="29"/>
        <v>115.48171080825148</v>
      </c>
      <c r="T75" s="1">
        <f t="shared" si="30"/>
        <v>10745.621191104789</v>
      </c>
      <c r="U75" s="1">
        <f t="shared" si="31"/>
        <v>0.002133060195792191</v>
      </c>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N64"/>
  <sheetViews>
    <sheetView workbookViewId="0" topLeftCell="A1">
      <selection activeCell="C13" sqref="C13"/>
    </sheetView>
  </sheetViews>
  <sheetFormatPr defaultColWidth="9.140625" defaultRowHeight="12.75"/>
  <cols>
    <col min="2" max="2" width="12.421875" style="0" bestFit="1" customWidth="1"/>
  </cols>
  <sheetData>
    <row r="1" spans="1:14" ht="12.75">
      <c r="A1" t="s">
        <v>5</v>
      </c>
      <c r="B1" t="s">
        <v>6</v>
      </c>
      <c r="C1" t="s">
        <v>23</v>
      </c>
      <c r="G1" t="s">
        <v>6</v>
      </c>
      <c r="H1">
        <f>solver!H2</f>
        <v>0.02496740142394959</v>
      </c>
      <c r="I1">
        <f>solver!J2</f>
        <v>0.002188420526075803</v>
      </c>
      <c r="J1">
        <f>solver!L2</f>
        <v>0.00023213223932290141</v>
      </c>
      <c r="K1">
        <f>solver!N2</f>
        <v>5.0385851254452595E-05</v>
      </c>
      <c r="L1">
        <f>solver!P2</f>
        <v>0</v>
      </c>
      <c r="M1">
        <f>solver!R2</f>
        <v>3.558563661305981E-07</v>
      </c>
      <c r="N1">
        <f>solver!T2</f>
        <v>3.558563661305981E-08</v>
      </c>
    </row>
    <row r="2" spans="1:14" ht="12.75">
      <c r="A2">
        <v>1</v>
      </c>
      <c r="B2" s="1">
        <f>solver!H2</f>
        <v>0.02496740142394959</v>
      </c>
      <c r="C2" s="1">
        <f>solver!H3</f>
        <v>40.00963244538839</v>
      </c>
      <c r="G2" t="s">
        <v>23</v>
      </c>
      <c r="H2">
        <f>solver!H3</f>
        <v>40.00963244538839</v>
      </c>
      <c r="I2">
        <f>solver!J3</f>
        <v>199.99909700608788</v>
      </c>
      <c r="J2">
        <f>solver!L3</f>
        <v>400.0007227692829</v>
      </c>
      <c r="K2">
        <f>solver!N3</f>
        <v>1000.0007779802642</v>
      </c>
      <c r="L2">
        <f>solver!P3</f>
        <v>9000.000025493244</v>
      </c>
      <c r="M2">
        <f>solver!R3</f>
        <v>200000.0000174245</v>
      </c>
      <c r="N2">
        <f>solver!T3</f>
        <v>1000000</v>
      </c>
    </row>
    <row r="3" spans="1:14" ht="12.75">
      <c r="A3">
        <v>2</v>
      </c>
      <c r="B3" s="1">
        <f>solver!J2</f>
        <v>0.002188420526075803</v>
      </c>
      <c r="C3" s="1">
        <f>solver!J3</f>
        <v>199.99909700608788</v>
      </c>
      <c r="G3" t="s">
        <v>24</v>
      </c>
      <c r="H3" t="s">
        <v>25</v>
      </c>
      <c r="I3" t="s">
        <v>26</v>
      </c>
      <c r="J3" t="s">
        <v>27</v>
      </c>
      <c r="K3" t="s">
        <v>28</v>
      </c>
      <c r="L3" t="s">
        <v>31</v>
      </c>
      <c r="M3" t="s">
        <v>29</v>
      </c>
      <c r="N3" t="s">
        <v>30</v>
      </c>
    </row>
    <row r="4" spans="1:14" ht="12.75">
      <c r="A4">
        <v>3</v>
      </c>
      <c r="B4" s="1">
        <f>solver!L2</f>
        <v>0.00023213223932290141</v>
      </c>
      <c r="C4" s="1">
        <f>solver!L3</f>
        <v>400.0007227692829</v>
      </c>
      <c r="E4">
        <v>-5</v>
      </c>
      <c r="F4">
        <f>10^E4</f>
        <v>1E-05</v>
      </c>
      <c r="G4">
        <f>SUM(H4:N4)</f>
        <v>1442.2022243397105</v>
      </c>
      <c r="H4">
        <f>H$2*EXP(-$F4/H$1)</f>
        <v>39.99361090575694</v>
      </c>
      <c r="I4">
        <f aca="true" t="shared" si="0" ref="I4:N19">I$2*EXP(-$F4/I$1)</f>
        <v>199.0872848505177</v>
      </c>
      <c r="J4">
        <f t="shared" si="0"/>
        <v>383.135020346558</v>
      </c>
      <c r="K4">
        <f t="shared" si="0"/>
        <v>819.9863081119031</v>
      </c>
      <c r="M4">
        <f t="shared" si="0"/>
        <v>1.249749047510323E-07</v>
      </c>
      <c r="N4">
        <f t="shared" si="0"/>
        <v>9.076704300100114E-117</v>
      </c>
    </row>
    <row r="5" spans="1:14" ht="12.75">
      <c r="A5">
        <v>4</v>
      </c>
      <c r="B5" s="1">
        <f>solver!N2</f>
        <v>5.0385851254452595E-05</v>
      </c>
      <c r="C5" s="1">
        <f>solver!N3</f>
        <v>1000.0007779802642</v>
      </c>
      <c r="E5">
        <f>E4+0.1</f>
        <v>-4.9</v>
      </c>
      <c r="F5">
        <f aca="true" t="shared" si="1" ref="F5:F64">10^E5</f>
        <v>1.2589254117941658E-05</v>
      </c>
      <c r="G5">
        <f aca="true" t="shared" si="2" ref="G5:G64">SUM(H5:N5)</f>
        <v>1396.6393490655032</v>
      </c>
      <c r="H5">
        <f aca="true" t="shared" si="3" ref="H5:N36">H$2*EXP(-$F5/H$1)</f>
        <v>39.989463567769214</v>
      </c>
      <c r="I5">
        <f t="shared" si="0"/>
        <v>198.85187180545017</v>
      </c>
      <c r="J5">
        <f t="shared" si="0"/>
        <v>378.8851937681169</v>
      </c>
      <c r="K5">
        <f t="shared" si="0"/>
        <v>778.9128199240805</v>
      </c>
      <c r="M5">
        <f t="shared" si="0"/>
        <v>8.646561690874402E-11</v>
      </c>
      <c r="N5">
        <f t="shared" si="0"/>
        <v>2.2810483295318573E-148</v>
      </c>
    </row>
    <row r="6" spans="1:14" ht="12.75">
      <c r="A6">
        <v>5</v>
      </c>
      <c r="B6" s="15">
        <f>solver!P2</f>
        <v>0</v>
      </c>
      <c r="C6" s="15">
        <f>solver!P3</f>
        <v>9000.000025493244</v>
      </c>
      <c r="E6">
        <f aca="true" t="shared" si="4" ref="E6:E64">E5+0.1</f>
        <v>-4.800000000000001</v>
      </c>
      <c r="F6">
        <f t="shared" si="1"/>
        <v>1.58489319246111E-05</v>
      </c>
      <c r="G6">
        <f t="shared" si="2"/>
        <v>1342.2591036411222</v>
      </c>
      <c r="H6">
        <f t="shared" si="3"/>
        <v>39.98424299011303</v>
      </c>
      <c r="I6">
        <f t="shared" si="0"/>
        <v>198.5559001127664</v>
      </c>
      <c r="J6">
        <f t="shared" si="0"/>
        <v>373.60194374693</v>
      </c>
      <c r="K6">
        <f t="shared" si="0"/>
        <v>730.117016791313</v>
      </c>
      <c r="M6">
        <f t="shared" si="0"/>
        <v>9.0921190726442E-15</v>
      </c>
      <c r="N6">
        <f t="shared" si="0"/>
        <v>3.77008541915245E-188</v>
      </c>
    </row>
    <row r="7" spans="1:14" ht="12.75">
      <c r="A7">
        <v>6</v>
      </c>
      <c r="B7" s="1">
        <f>solver!R2</f>
        <v>3.558563661305981E-07</v>
      </c>
      <c r="C7" s="1">
        <f>solver!R3</f>
        <v>200000.0000174245</v>
      </c>
      <c r="E7">
        <f t="shared" si="4"/>
        <v>-4.700000000000001</v>
      </c>
      <c r="F7">
        <f t="shared" si="1"/>
        <v>1.9952623149688735E-05</v>
      </c>
      <c r="G7">
        <f t="shared" si="2"/>
        <v>1278.2264873946342</v>
      </c>
      <c r="H7">
        <f t="shared" si="3"/>
        <v>39.97767164131499</v>
      </c>
      <c r="I7">
        <f t="shared" si="0"/>
        <v>198.18392013393904</v>
      </c>
      <c r="J7">
        <f t="shared" si="0"/>
        <v>367.05535266922925</v>
      </c>
      <c r="K7">
        <f t="shared" si="0"/>
        <v>673.0095429501508</v>
      </c>
      <c r="M7">
        <f t="shared" si="0"/>
        <v>8.921447473300606E-20</v>
      </c>
      <c r="N7">
        <f t="shared" si="0"/>
        <v>3.119272176207937E-238</v>
      </c>
    </row>
    <row r="8" spans="1:14" ht="12.75">
      <c r="A8">
        <v>7</v>
      </c>
      <c r="B8" s="1">
        <f>solver!T2</f>
        <v>3.558563661305981E-08</v>
      </c>
      <c r="C8" s="1">
        <f>solver!T3</f>
        <v>1000000</v>
      </c>
      <c r="E8">
        <f t="shared" si="4"/>
        <v>-4.600000000000001</v>
      </c>
      <c r="F8">
        <f t="shared" si="1"/>
        <v>2.51188643150957E-05</v>
      </c>
      <c r="G8">
        <f t="shared" si="2"/>
        <v>1204.0858831968048</v>
      </c>
      <c r="H8">
        <f t="shared" si="3"/>
        <v>39.96940033895094</v>
      </c>
      <c r="I8">
        <f t="shared" si="0"/>
        <v>197.71661582199002</v>
      </c>
      <c r="J8">
        <f t="shared" si="0"/>
        <v>358.97655004016326</v>
      </c>
      <c r="K8">
        <f t="shared" si="0"/>
        <v>607.4233169957006</v>
      </c>
      <c r="M8">
        <f t="shared" si="0"/>
        <v>4.420257500280235E-26</v>
      </c>
      <c r="N8">
        <f t="shared" si="0"/>
        <v>2.7808383258185975E-301</v>
      </c>
    </row>
    <row r="9" spans="5:14" ht="12.75">
      <c r="E9">
        <f t="shared" si="4"/>
        <v>-4.500000000000002</v>
      </c>
      <c r="F9">
        <f t="shared" si="1"/>
        <v>3.162277660168363E-05</v>
      </c>
      <c r="G9">
        <f t="shared" si="2"/>
        <v>1120.0126031084997</v>
      </c>
      <c r="H9">
        <f t="shared" si="3"/>
        <v>39.95898981950936</v>
      </c>
      <c r="I9">
        <f t="shared" si="0"/>
        <v>197.1298809917465</v>
      </c>
      <c r="J9">
        <f t="shared" si="0"/>
        <v>349.05829118340563</v>
      </c>
      <c r="K9">
        <f t="shared" si="0"/>
        <v>533.8654411138381</v>
      </c>
      <c r="M9">
        <f t="shared" si="0"/>
        <v>5.104324383265044E-34</v>
      </c>
      <c r="N9">
        <f t="shared" si="0"/>
        <v>0</v>
      </c>
    </row>
    <row r="10" spans="5:14" ht="12.75">
      <c r="E10">
        <f t="shared" si="4"/>
        <v>-4.400000000000002</v>
      </c>
      <c r="F10">
        <f t="shared" si="1"/>
        <v>3.981071705534949E-05</v>
      </c>
      <c r="G10">
        <f t="shared" si="2"/>
        <v>1027.09230606598</v>
      </c>
      <c r="H10">
        <f t="shared" si="3"/>
        <v>39.94588760752188</v>
      </c>
      <c r="I10">
        <f t="shared" si="0"/>
        <v>196.39370075188435</v>
      </c>
      <c r="J10">
        <f t="shared" si="0"/>
        <v>336.96066089199917</v>
      </c>
      <c r="K10">
        <f t="shared" si="0"/>
        <v>453.7920568145746</v>
      </c>
      <c r="M10">
        <f t="shared" si="0"/>
        <v>5.190462979833393E-44</v>
      </c>
      <c r="N10">
        <f t="shared" si="0"/>
        <v>0</v>
      </c>
    </row>
    <row r="11" spans="1:14" ht="12.75">
      <c r="A11">
        <v>1</v>
      </c>
      <c r="B11" s="1">
        <f>B2*C2</f>
        <v>0.9989365540886899</v>
      </c>
      <c r="E11">
        <f t="shared" si="4"/>
        <v>-4.3000000000000025</v>
      </c>
      <c r="F11">
        <f t="shared" si="1"/>
        <v>5.011872336272688E-05</v>
      </c>
      <c r="G11">
        <f t="shared" si="2"/>
        <v>927.5605138402315</v>
      </c>
      <c r="H11">
        <f t="shared" si="3"/>
        <v>39.92939900839688</v>
      </c>
      <c r="I11">
        <f t="shared" si="0"/>
        <v>195.47081267810256</v>
      </c>
      <c r="J11">
        <f t="shared" si="0"/>
        <v>322.32502786883583</v>
      </c>
      <c r="K11">
        <f t="shared" si="0"/>
        <v>369.8352742848962</v>
      </c>
      <c r="M11">
        <f t="shared" si="0"/>
        <v>1.3649025267395558E-56</v>
      </c>
      <c r="N11">
        <f t="shared" si="0"/>
        <v>0</v>
      </c>
    </row>
    <row r="12" spans="1:14" ht="12.75">
      <c r="A12">
        <v>2</v>
      </c>
      <c r="B12" s="1">
        <f aca="true" t="shared" si="5" ref="B12:B17">B3*C3</f>
        <v>0.4376821290847484</v>
      </c>
      <c r="E12">
        <f t="shared" si="4"/>
        <v>-4.200000000000003</v>
      </c>
      <c r="F12">
        <f t="shared" si="1"/>
        <v>6.309573444801883E-05</v>
      </c>
      <c r="G12">
        <f t="shared" si="2"/>
        <v>824.8849238235102</v>
      </c>
      <c r="H12">
        <f t="shared" si="3"/>
        <v>39.90865076920139</v>
      </c>
      <c r="I12">
        <f t="shared" si="0"/>
        <v>194.31512947873077</v>
      </c>
      <c r="J12">
        <f t="shared" si="0"/>
        <v>304.80033167895914</v>
      </c>
      <c r="K12">
        <f t="shared" si="0"/>
        <v>285.86081189661894</v>
      </c>
      <c r="M12">
        <f t="shared" si="0"/>
        <v>1.984670662077473E-72</v>
      </c>
      <c r="N12">
        <f t="shared" si="0"/>
        <v>0</v>
      </c>
    </row>
    <row r="13" spans="1:14" ht="12.75">
      <c r="A13">
        <v>3</v>
      </c>
      <c r="B13" s="1">
        <f t="shared" si="5"/>
        <v>0.09285306350721272</v>
      </c>
      <c r="E13">
        <f t="shared" si="4"/>
        <v>-4.100000000000003</v>
      </c>
      <c r="F13">
        <f t="shared" si="1"/>
        <v>7.943282347242746E-05</v>
      </c>
      <c r="G13">
        <f t="shared" si="2"/>
        <v>723.5382689278043</v>
      </c>
      <c r="H13">
        <f t="shared" si="3"/>
        <v>39.882545612921525</v>
      </c>
      <c r="I13">
        <f t="shared" si="0"/>
        <v>192.86992112208807</v>
      </c>
      <c r="J13">
        <f t="shared" si="0"/>
        <v>284.08643495501207</v>
      </c>
      <c r="K13">
        <f t="shared" si="0"/>
        <v>206.69936723778267</v>
      </c>
      <c r="M13">
        <f t="shared" si="0"/>
        <v>2.2885822781036696E-92</v>
      </c>
      <c r="N13">
        <f t="shared" si="0"/>
        <v>0</v>
      </c>
    </row>
    <row r="14" spans="1:14" ht="12.75">
      <c r="A14">
        <v>4</v>
      </c>
      <c r="B14" s="1">
        <f t="shared" si="5"/>
        <v>0.05038589045365046</v>
      </c>
      <c r="E14">
        <f t="shared" si="4"/>
        <v>-4.0000000000000036</v>
      </c>
      <c r="F14">
        <f t="shared" si="1"/>
        <v>9.999999999999902E-05</v>
      </c>
      <c r="G14">
        <f t="shared" si="2"/>
        <v>628.3385164574979</v>
      </c>
      <c r="H14">
        <f t="shared" si="3"/>
        <v>39.849705447420895</v>
      </c>
      <c r="I14">
        <f t="shared" si="0"/>
        <v>191.06578539140102</v>
      </c>
      <c r="J14">
        <f t="shared" si="0"/>
        <v>259.9989050618894</v>
      </c>
      <c r="K14">
        <f t="shared" si="0"/>
        <v>137.42412055678668</v>
      </c>
      <c r="M14">
        <f t="shared" si="0"/>
        <v>1.8153408601831327E-117</v>
      </c>
      <c r="N14">
        <f t="shared" si="0"/>
        <v>0</v>
      </c>
    </row>
    <row r="15" spans="1:14" ht="12.75">
      <c r="A15">
        <v>5</v>
      </c>
      <c r="B15" s="1">
        <f t="shared" si="5"/>
        <v>0</v>
      </c>
      <c r="E15">
        <f t="shared" si="4"/>
        <v>-3.9000000000000035</v>
      </c>
      <c r="F15">
        <f t="shared" si="1"/>
        <v>0.00012589254117941558</v>
      </c>
      <c r="G15">
        <f t="shared" si="2"/>
        <v>543.3864438545656</v>
      </c>
      <c r="H15">
        <f t="shared" si="3"/>
        <v>39.808400576108625</v>
      </c>
      <c r="I15">
        <f t="shared" si="0"/>
        <v>188.81849005098624</v>
      </c>
      <c r="J15">
        <f t="shared" si="0"/>
        <v>232.55696772564474</v>
      </c>
      <c r="K15">
        <f t="shared" si="0"/>
        <v>82.20258550182601</v>
      </c>
      <c r="M15">
        <f t="shared" si="0"/>
        <v>4.562096659473883E-149</v>
      </c>
      <c r="N15">
        <f t="shared" si="0"/>
        <v>0</v>
      </c>
    </row>
    <row r="16" spans="1:14" ht="12.75">
      <c r="A16">
        <v>6</v>
      </c>
      <c r="B16" s="1">
        <f t="shared" si="5"/>
        <v>0.07117127323232024</v>
      </c>
      <c r="E16">
        <f t="shared" si="4"/>
        <v>-3.8000000000000034</v>
      </c>
      <c r="F16">
        <f t="shared" si="1"/>
        <v>0.00015848931924611006</v>
      </c>
      <c r="G16">
        <f t="shared" si="2"/>
        <v>470.91796689175135</v>
      </c>
      <c r="H16">
        <f t="shared" si="3"/>
        <v>39.75646169498678</v>
      </c>
      <c r="I16">
        <f t="shared" si="0"/>
        <v>186.02685914468103</v>
      </c>
      <c r="J16">
        <f t="shared" si="0"/>
        <v>202.0897497930893</v>
      </c>
      <c r="K16">
        <f t="shared" si="0"/>
        <v>43.04489625899425</v>
      </c>
      <c r="M16">
        <f t="shared" si="0"/>
        <v>7.540170838981962E-189</v>
      </c>
      <c r="N16">
        <f t="shared" si="0"/>
        <v>0</v>
      </c>
    </row>
    <row r="17" spans="1:14" ht="12.75">
      <c r="A17">
        <v>7</v>
      </c>
      <c r="B17" s="1">
        <f t="shared" si="5"/>
        <v>0.03558563661305981</v>
      </c>
      <c r="E17">
        <f t="shared" si="4"/>
        <v>-3.7000000000000033</v>
      </c>
      <c r="F17">
        <f t="shared" si="1"/>
        <v>0.00019952623149688617</v>
      </c>
      <c r="G17">
        <f t="shared" si="2"/>
        <v>410.66951342430605</v>
      </c>
      <c r="H17">
        <f t="shared" si="3"/>
        <v>39.69117086362408</v>
      </c>
      <c r="I17">
        <f t="shared" si="0"/>
        <v>182.571016159968</v>
      </c>
      <c r="J17">
        <f t="shared" si="0"/>
        <v>169.34353915060757</v>
      </c>
      <c r="K17">
        <f t="shared" si="0"/>
        <v>19.063787250106454</v>
      </c>
      <c r="M17">
        <f t="shared" si="0"/>
        <v>6.2385443529799584E-239</v>
      </c>
      <c r="N17">
        <f t="shared" si="0"/>
        <v>0</v>
      </c>
    </row>
    <row r="18" spans="1:14" ht="12.75">
      <c r="A18" s="16" t="s">
        <v>32</v>
      </c>
      <c r="B18" s="17"/>
      <c r="C18" s="16"/>
      <c r="E18">
        <f t="shared" si="4"/>
        <v>-3.600000000000003</v>
      </c>
      <c r="F18">
        <f t="shared" si="1"/>
        <v>0.00025118864315095595</v>
      </c>
      <c r="G18">
        <f t="shared" si="2"/>
        <v>360.3128170474135</v>
      </c>
      <c r="H18">
        <f t="shared" si="3"/>
        <v>39.60912701968872</v>
      </c>
      <c r="I18">
        <f t="shared" si="0"/>
        <v>178.31150675017662</v>
      </c>
      <c r="J18">
        <f t="shared" si="0"/>
        <v>135.55445954821334</v>
      </c>
      <c r="K18">
        <f t="shared" si="0"/>
        <v>6.8377237293348285</v>
      </c>
      <c r="M18">
        <f t="shared" si="0"/>
        <v>5.561676652138182E-302</v>
      </c>
      <c r="N18">
        <f t="shared" si="0"/>
        <v>0</v>
      </c>
    </row>
    <row r="19" spans="1:14" ht="12.75">
      <c r="A19" s="16"/>
      <c r="B19" s="17">
        <f>SUM(B11:B17)</f>
        <v>1.6866145469796814</v>
      </c>
      <c r="C19" s="16" t="s">
        <v>33</v>
      </c>
      <c r="E19">
        <f t="shared" si="4"/>
        <v>-3.500000000000003</v>
      </c>
      <c r="F19">
        <f t="shared" si="1"/>
        <v>0.0003162277660168356</v>
      </c>
      <c r="G19">
        <f t="shared" si="2"/>
        <v>316.9081631154585</v>
      </c>
      <c r="H19">
        <f t="shared" si="3"/>
        <v>39.506081037044424</v>
      </c>
      <c r="I19">
        <f t="shared" si="0"/>
        <v>173.0901218865453</v>
      </c>
      <c r="J19">
        <f t="shared" si="0"/>
        <v>102.43127959660939</v>
      </c>
      <c r="K19">
        <f t="shared" si="0"/>
        <v>1.880680595259373</v>
      </c>
      <c r="M19">
        <f t="shared" si="0"/>
        <v>0</v>
      </c>
      <c r="N19">
        <f t="shared" si="0"/>
        <v>0</v>
      </c>
    </row>
    <row r="20" spans="5:14" ht="12.75">
      <c r="E20">
        <f t="shared" si="4"/>
        <v>-3.400000000000003</v>
      </c>
      <c r="F20">
        <f t="shared" si="1"/>
        <v>0.00039810717055349426</v>
      </c>
      <c r="G20">
        <f t="shared" si="2"/>
        <v>278.4661833118314</v>
      </c>
      <c r="H20">
        <f t="shared" si="3"/>
        <v>39.37673493286924</v>
      </c>
      <c r="I20">
        <f t="shared" si="3"/>
        <v>166.73363754234234</v>
      </c>
      <c r="J20">
        <f t="shared" si="3"/>
        <v>71.98550048170618</v>
      </c>
      <c r="K20">
        <f t="shared" si="3"/>
        <v>0.37031035491363545</v>
      </c>
      <c r="M20">
        <f t="shared" si="3"/>
        <v>0</v>
      </c>
      <c r="N20">
        <f t="shared" si="3"/>
        <v>0</v>
      </c>
    </row>
    <row r="21" spans="5:14" ht="12.75">
      <c r="E21">
        <f t="shared" si="4"/>
        <v>-3.300000000000003</v>
      </c>
      <c r="F21">
        <f t="shared" si="1"/>
        <v>0.0005011872336272685</v>
      </c>
      <c r="G21">
        <f t="shared" si="2"/>
        <v>244.4980844482008</v>
      </c>
      <c r="H21">
        <f t="shared" si="3"/>
        <v>39.21449982895233</v>
      </c>
      <c r="I21">
        <f t="shared" si="3"/>
        <v>159.0621586992883</v>
      </c>
      <c r="J21">
        <f t="shared" si="3"/>
        <v>46.1735540634482</v>
      </c>
      <c r="K21">
        <f t="shared" si="3"/>
        <v>0.04787185651201937</v>
      </c>
      <c r="M21">
        <f t="shared" si="3"/>
        <v>0</v>
      </c>
      <c r="N21">
        <f t="shared" si="3"/>
        <v>0</v>
      </c>
    </row>
    <row r="22" spans="5:14" ht="12.75">
      <c r="E22">
        <f t="shared" si="4"/>
        <v>-3.200000000000003</v>
      </c>
      <c r="F22">
        <f t="shared" si="1"/>
        <v>0.0006309573444801884</v>
      </c>
      <c r="G22">
        <f t="shared" si="2"/>
        <v>215.31927769503304</v>
      </c>
      <c r="H22">
        <f t="shared" si="3"/>
        <v>39.01120802947944</v>
      </c>
      <c r="I22">
        <f t="shared" si="3"/>
        <v>149.90421677801328</v>
      </c>
      <c r="J22">
        <f t="shared" si="3"/>
        <v>26.40020918271571</v>
      </c>
      <c r="K22">
        <f t="shared" si="3"/>
        <v>0.0036437048246034695</v>
      </c>
      <c r="M22">
        <f t="shared" si="3"/>
        <v>0</v>
      </c>
      <c r="N22">
        <f t="shared" si="3"/>
        <v>0</v>
      </c>
    </row>
    <row r="23" spans="5:14" ht="12.75">
      <c r="E23">
        <f t="shared" si="4"/>
        <v>-3.1000000000000028</v>
      </c>
      <c r="F23">
        <f t="shared" si="1"/>
        <v>0.0007943282347242761</v>
      </c>
      <c r="G23">
        <f t="shared" si="2"/>
        <v>190.93837213307862</v>
      </c>
      <c r="H23">
        <f t="shared" si="3"/>
        <v>38.756776674232945</v>
      </c>
      <c r="I23">
        <f t="shared" si="3"/>
        <v>139.12100783935819</v>
      </c>
      <c r="J23">
        <f t="shared" si="3"/>
        <v>13.060445259339584</v>
      </c>
      <c r="K23">
        <f t="shared" si="3"/>
        <v>0.00014236014789853585</v>
      </c>
      <c r="M23">
        <f t="shared" si="3"/>
        <v>0</v>
      </c>
      <c r="N23">
        <f t="shared" si="3"/>
        <v>0</v>
      </c>
    </row>
    <row r="24" spans="5:14" ht="12.75">
      <c r="E24">
        <f t="shared" si="4"/>
        <v>-3.0000000000000027</v>
      </c>
      <c r="F24">
        <f t="shared" si="1"/>
        <v>0.000999999999999993</v>
      </c>
      <c r="G24">
        <f t="shared" si="2"/>
        <v>170.46536655324695</v>
      </c>
      <c r="H24">
        <f t="shared" si="3"/>
        <v>38.43882476628427</v>
      </c>
      <c r="I24">
        <f t="shared" si="3"/>
        <v>126.64175639478111</v>
      </c>
      <c r="J24">
        <f t="shared" si="3"/>
        <v>5.384782989884999</v>
      </c>
      <c r="K24">
        <f t="shared" si="3"/>
        <v>2.402296580031279E-06</v>
      </c>
      <c r="M24">
        <f t="shared" si="3"/>
        <v>0</v>
      </c>
      <c r="N24">
        <f t="shared" si="3"/>
        <v>0</v>
      </c>
    </row>
    <row r="25" spans="5:14" ht="12.75">
      <c r="E25">
        <f t="shared" si="4"/>
        <v>-2.9000000000000026</v>
      </c>
      <c r="F25">
        <f t="shared" si="1"/>
        <v>0.0012589254117941586</v>
      </c>
      <c r="G25">
        <f t="shared" si="2"/>
        <v>152.31771820188098</v>
      </c>
      <c r="H25">
        <f t="shared" si="3"/>
        <v>38.042253316527955</v>
      </c>
      <c r="I25">
        <f t="shared" si="3"/>
        <v>112.51045728483615</v>
      </c>
      <c r="J25">
        <f t="shared" si="3"/>
        <v>1.7650075864287824</v>
      </c>
      <c r="K25">
        <f t="shared" si="3"/>
        <v>1.4088077578650255E-08</v>
      </c>
      <c r="M25">
        <f t="shared" si="3"/>
        <v>0</v>
      </c>
      <c r="N25">
        <f t="shared" si="3"/>
        <v>0</v>
      </c>
    </row>
    <row r="26" spans="5:14" ht="12.75">
      <c r="E26">
        <f t="shared" si="4"/>
        <v>-2.8000000000000025</v>
      </c>
      <c r="F26">
        <f t="shared" si="1"/>
        <v>0.0015848931924611039</v>
      </c>
      <c r="G26">
        <f t="shared" si="2"/>
        <v>134.92248815481605</v>
      </c>
      <c r="H26">
        <f t="shared" si="3"/>
        <v>37.54881186174484</v>
      </c>
      <c r="I26">
        <f t="shared" si="3"/>
        <v>96.94026933694813</v>
      </c>
      <c r="J26">
        <f t="shared" si="3"/>
        <v>0.4334069561012501</v>
      </c>
      <c r="K26">
        <f t="shared" si="3"/>
        <v>2.1838037826814407E-11</v>
      </c>
      <c r="M26">
        <f t="shared" si="3"/>
        <v>0</v>
      </c>
      <c r="N26">
        <f t="shared" si="3"/>
        <v>0</v>
      </c>
    </row>
    <row r="27" spans="5:14" ht="12.75">
      <c r="E27">
        <f t="shared" si="4"/>
        <v>-2.7000000000000024</v>
      </c>
      <c r="F27">
        <f t="shared" si="1"/>
        <v>0.001995262314968867</v>
      </c>
      <c r="G27">
        <f t="shared" si="2"/>
        <v>117.37550769059403</v>
      </c>
      <c r="H27">
        <f t="shared" si="3"/>
        <v>36.93669640684738</v>
      </c>
      <c r="I27">
        <f t="shared" si="3"/>
        <v>80.36482702363381</v>
      </c>
      <c r="J27">
        <f t="shared" si="3"/>
        <v>0.0739842601128515</v>
      </c>
      <c r="K27">
        <f t="shared" si="3"/>
        <v>6.339993111113053E-15</v>
      </c>
      <c r="M27">
        <f t="shared" si="3"/>
        <v>0</v>
      </c>
      <c r="N27">
        <f t="shared" si="3"/>
        <v>0</v>
      </c>
    </row>
    <row r="28" spans="5:14" ht="12.75">
      <c r="E28">
        <f t="shared" si="4"/>
        <v>-2.6000000000000023</v>
      </c>
      <c r="F28">
        <f t="shared" si="1"/>
        <v>0.0025118864315095647</v>
      </c>
      <c r="G28">
        <f t="shared" si="2"/>
        <v>99.65428584311135</v>
      </c>
      <c r="H28">
        <f t="shared" si="3"/>
        <v>36.18025737455173</v>
      </c>
      <c r="I28">
        <f t="shared" si="3"/>
        <v>63.466037652870654</v>
      </c>
      <c r="J28">
        <f t="shared" si="3"/>
        <v>0.00799081568896814</v>
      </c>
      <c r="K28">
        <f t="shared" si="3"/>
        <v>2.2341506548104948E-19</v>
      </c>
      <c r="M28">
        <f t="shared" si="3"/>
        <v>0</v>
      </c>
      <c r="N28">
        <f t="shared" si="3"/>
        <v>0</v>
      </c>
    </row>
    <row r="29" spans="5:14" ht="12.75">
      <c r="E29">
        <f t="shared" si="4"/>
        <v>-2.500000000000002</v>
      </c>
      <c r="F29">
        <f t="shared" si="1"/>
        <v>0.003162277660168362</v>
      </c>
      <c r="G29">
        <f t="shared" si="2"/>
        <v>82.39921732226223</v>
      </c>
      <c r="H29">
        <f t="shared" si="3"/>
        <v>35.24994529365321</v>
      </c>
      <c r="I29">
        <f t="shared" si="3"/>
        <v>47.14878698699983</v>
      </c>
      <c r="J29">
        <f t="shared" si="3"/>
        <v>0.0004850416091939065</v>
      </c>
      <c r="K29">
        <f t="shared" si="3"/>
        <v>5.535379419930332E-25</v>
      </c>
      <c r="M29">
        <f t="shared" si="3"/>
        <v>0</v>
      </c>
      <c r="N29">
        <f t="shared" si="3"/>
        <v>0</v>
      </c>
    </row>
    <row r="30" spans="5:14" ht="12.75">
      <c r="E30">
        <f t="shared" si="4"/>
        <v>-2.400000000000002</v>
      </c>
      <c r="F30">
        <f t="shared" si="1"/>
        <v>0.003981071705534951</v>
      </c>
      <c r="G30">
        <f t="shared" si="2"/>
        <v>66.54516759591372</v>
      </c>
      <c r="H30">
        <f t="shared" si="3"/>
        <v>34.112689913803386</v>
      </c>
      <c r="I30">
        <f t="shared" si="3"/>
        <v>32.43246342920831</v>
      </c>
      <c r="J30">
        <f t="shared" si="3"/>
        <v>1.425290202805761E-05</v>
      </c>
      <c r="K30">
        <f t="shared" si="3"/>
        <v>4.8490372709669395E-32</v>
      </c>
      <c r="M30">
        <f t="shared" si="3"/>
        <v>0</v>
      </c>
      <c r="N30">
        <f t="shared" si="3"/>
        <v>0</v>
      </c>
    </row>
    <row r="31" spans="5:14" ht="12.75">
      <c r="E31">
        <f t="shared" si="4"/>
        <v>-2.300000000000002</v>
      </c>
      <c r="F31">
        <f t="shared" si="1"/>
        <v>0.005011872336272695</v>
      </c>
      <c r="G31">
        <f t="shared" si="2"/>
        <v>52.98259336544163</v>
      </c>
      <c r="H31">
        <f t="shared" si="3"/>
        <v>32.73299510045699</v>
      </c>
      <c r="I31">
        <f t="shared" si="3"/>
        <v>20.24959809695494</v>
      </c>
      <c r="J31">
        <f t="shared" si="3"/>
        <v>1.6802970242104674E-07</v>
      </c>
      <c r="K31">
        <f t="shared" si="3"/>
        <v>6.321201877016219E-41</v>
      </c>
      <c r="M31">
        <f t="shared" si="3"/>
        <v>0</v>
      </c>
      <c r="N31">
        <f t="shared" si="3"/>
        <v>0</v>
      </c>
    </row>
    <row r="32" spans="5:14" ht="12.75">
      <c r="E32">
        <f t="shared" si="4"/>
        <v>-2.200000000000002</v>
      </c>
      <c r="F32">
        <f t="shared" si="1"/>
        <v>0.0063095734448019025</v>
      </c>
      <c r="G32">
        <f t="shared" si="2"/>
        <v>42.26657407155985</v>
      </c>
      <c r="H32">
        <f t="shared" si="3"/>
        <v>31.075128601512784</v>
      </c>
      <c r="I32">
        <f t="shared" si="3"/>
        <v>11.19144546941969</v>
      </c>
      <c r="J32">
        <f t="shared" si="3"/>
        <v>6.273742589283447E-10</v>
      </c>
      <c r="K32">
        <f t="shared" si="3"/>
        <v>4.1250463789397905E-52</v>
      </c>
      <c r="M32">
        <f t="shared" si="3"/>
        <v>0</v>
      </c>
      <c r="N32">
        <f t="shared" si="3"/>
        <v>0</v>
      </c>
    </row>
    <row r="33" spans="5:14" ht="12.75">
      <c r="E33">
        <f t="shared" si="4"/>
        <v>-2.100000000000002</v>
      </c>
      <c r="F33">
        <f t="shared" si="1"/>
        <v>0.007943282347242777</v>
      </c>
      <c r="G33">
        <f t="shared" si="2"/>
        <v>34.41173732297479</v>
      </c>
      <c r="H33">
        <f t="shared" si="3"/>
        <v>29.10686619097547</v>
      </c>
      <c r="I33">
        <f t="shared" si="3"/>
        <v>5.3048711319987625</v>
      </c>
      <c r="J33">
        <f t="shared" si="3"/>
        <v>5.508493583560404E-13</v>
      </c>
      <c r="K33">
        <f t="shared" si="3"/>
        <v>3.41885958494262E-66</v>
      </c>
      <c r="M33">
        <f t="shared" si="3"/>
        <v>0</v>
      </c>
      <c r="N33">
        <f t="shared" si="3"/>
        <v>0</v>
      </c>
    </row>
    <row r="34" spans="5:14" ht="12.75">
      <c r="E34">
        <f t="shared" si="4"/>
        <v>-2.0000000000000018</v>
      </c>
      <c r="F34">
        <f t="shared" si="1"/>
        <v>0.009999999999999952</v>
      </c>
      <c r="G34">
        <f t="shared" si="2"/>
        <v>28.877862632529084</v>
      </c>
      <c r="H34">
        <f t="shared" si="3"/>
        <v>26.80525574148027</v>
      </c>
      <c r="I34">
        <f t="shared" si="3"/>
        <v>2.072606891048814</v>
      </c>
      <c r="J34">
        <f t="shared" si="3"/>
        <v>7.818709400173632E-17</v>
      </c>
      <c r="K34">
        <f t="shared" si="3"/>
        <v>6.401226423961577E-84</v>
      </c>
      <c r="M34">
        <f t="shared" si="3"/>
        <v>0</v>
      </c>
      <c r="N34">
        <f t="shared" si="3"/>
        <v>0</v>
      </c>
    </row>
    <row r="35" spans="5:14" ht="12.75">
      <c r="E35">
        <f t="shared" si="4"/>
        <v>-1.9000000000000017</v>
      </c>
      <c r="F35">
        <f t="shared" si="1"/>
        <v>0.012589254117941621</v>
      </c>
      <c r="G35">
        <f t="shared" si="2"/>
        <v>24.79955065679621</v>
      </c>
      <c r="H35">
        <f t="shared" si="3"/>
        <v>24.164692674124872</v>
      </c>
      <c r="I35">
        <f t="shared" si="3"/>
        <v>0.6348579826713396</v>
      </c>
      <c r="J35">
        <f t="shared" si="3"/>
        <v>1.1192285495883797E-21</v>
      </c>
      <c r="K35">
        <f t="shared" si="3"/>
        <v>3.079741775100232E-106</v>
      </c>
      <c r="M35">
        <f t="shared" si="3"/>
        <v>0</v>
      </c>
      <c r="N35">
        <f t="shared" si="3"/>
        <v>0</v>
      </c>
    </row>
    <row r="36" spans="5:14" ht="12.75">
      <c r="E36">
        <f t="shared" si="4"/>
        <v>-1.8000000000000016</v>
      </c>
      <c r="F36">
        <f t="shared" si="1"/>
        <v>0.01584893192461107</v>
      </c>
      <c r="G36">
        <f t="shared" si="2"/>
        <v>21.35023265367209</v>
      </c>
      <c r="H36">
        <f t="shared" si="3"/>
        <v>21.207083130169156</v>
      </c>
      <c r="I36">
        <f t="shared" si="3"/>
        <v>0.14314952350293356</v>
      </c>
      <c r="J36">
        <f t="shared" si="3"/>
        <v>8.920964050848863E-28</v>
      </c>
      <c r="K36">
        <f t="shared" si="3"/>
        <v>2.466795220781682E-134</v>
      </c>
      <c r="M36">
        <f t="shared" si="3"/>
        <v>0</v>
      </c>
      <c r="N36">
        <f t="shared" si="3"/>
        <v>0</v>
      </c>
    </row>
    <row r="37" spans="5:14" ht="12.75">
      <c r="E37">
        <f t="shared" si="4"/>
        <v>-1.7000000000000015</v>
      </c>
      <c r="F37">
        <f t="shared" si="1"/>
        <v>0.019952623149688722</v>
      </c>
      <c r="G37">
        <f t="shared" si="2"/>
        <v>18.014777264196336</v>
      </c>
      <c r="H37">
        <f aca="true" t="shared" si="6" ref="H37:N64">H$2*EXP(-$F37/H$1)</f>
        <v>17.99282861338425</v>
      </c>
      <c r="I37">
        <f t="shared" si="6"/>
        <v>0.02194865081208449</v>
      </c>
      <c r="J37">
        <f t="shared" si="6"/>
        <v>1.874331331707367E-35</v>
      </c>
      <c r="K37">
        <f t="shared" si="6"/>
        <v>1.0492641122226625E-169</v>
      </c>
      <c r="M37">
        <f t="shared" si="6"/>
        <v>0</v>
      </c>
      <c r="N37">
        <f t="shared" si="6"/>
        <v>0</v>
      </c>
    </row>
    <row r="38" spans="5:14" ht="12.75">
      <c r="E38">
        <f t="shared" si="4"/>
        <v>-1.6000000000000014</v>
      </c>
      <c r="F38">
        <f t="shared" si="1"/>
        <v>0.025118864315095704</v>
      </c>
      <c r="G38">
        <f t="shared" si="2"/>
        <v>14.631772393866862</v>
      </c>
      <c r="H38">
        <f t="shared" si="6"/>
        <v>14.629701482380467</v>
      </c>
      <c r="I38">
        <f t="shared" si="6"/>
        <v>0.0020709114863946172</v>
      </c>
      <c r="J38">
        <f t="shared" si="6"/>
        <v>4.049152668757198E-45</v>
      </c>
      <c r="K38">
        <f t="shared" si="6"/>
        <v>3.0982860621032652E-214</v>
      </c>
      <c r="M38">
        <f t="shared" si="6"/>
        <v>0</v>
      </c>
      <c r="N38">
        <f t="shared" si="6"/>
        <v>0</v>
      </c>
    </row>
    <row r="39" spans="5:14" ht="12.75">
      <c r="E39">
        <f>E38+0.1</f>
        <v>-1.5000000000000013</v>
      </c>
      <c r="F39">
        <f t="shared" si="1"/>
        <v>0.03162277660168369</v>
      </c>
      <c r="G39">
        <f t="shared" si="2"/>
        <v>11.274765100008581</v>
      </c>
      <c r="H39">
        <f t="shared" si="6"/>
        <v>11.27465906410874</v>
      </c>
      <c r="I39">
        <f t="shared" si="6"/>
        <v>0.00010603589984183835</v>
      </c>
      <c r="J39">
        <f t="shared" si="6"/>
        <v>2.7494319559001866E-57</v>
      </c>
      <c r="K39">
        <f t="shared" si="6"/>
        <v>2.7006661843712577E-270</v>
      </c>
      <c r="M39">
        <f t="shared" si="6"/>
        <v>0</v>
      </c>
      <c r="N39">
        <f t="shared" si="6"/>
        <v>0</v>
      </c>
    </row>
    <row r="40" spans="5:14" ht="12.75">
      <c r="E40">
        <f t="shared" si="4"/>
        <v>-1.4000000000000012</v>
      </c>
      <c r="F40">
        <f t="shared" si="1"/>
        <v>0.0398107170553496</v>
      </c>
      <c r="G40">
        <f t="shared" si="2"/>
        <v>8.122294728673495</v>
      </c>
      <c r="H40">
        <f t="shared" si="6"/>
        <v>8.122292213620984</v>
      </c>
      <c r="I40">
        <f t="shared" si="6"/>
        <v>2.515052511110736E-06</v>
      </c>
      <c r="J40">
        <f t="shared" si="6"/>
        <v>1.3197328112445705E-72</v>
      </c>
      <c r="K40">
        <f t="shared" si="6"/>
        <v>0</v>
      </c>
      <c r="M40">
        <f t="shared" si="6"/>
        <v>0</v>
      </c>
      <c r="N40">
        <f t="shared" si="6"/>
        <v>0</v>
      </c>
    </row>
    <row r="41" spans="5:14" ht="12.75">
      <c r="E41">
        <f t="shared" si="4"/>
        <v>-1.3000000000000012</v>
      </c>
      <c r="F41">
        <f t="shared" si="1"/>
        <v>0.050118723362727075</v>
      </c>
      <c r="G41">
        <f t="shared" si="2"/>
        <v>5.374974417554848</v>
      </c>
      <c r="H41">
        <f t="shared" si="6"/>
        <v>5.374974394913006</v>
      </c>
      <c r="I41">
        <f t="shared" si="6"/>
        <v>2.2641842572810628E-08</v>
      </c>
      <c r="J41">
        <f t="shared" si="6"/>
        <v>6.84405668706073E-92</v>
      </c>
      <c r="K41">
        <f t="shared" si="6"/>
        <v>0</v>
      </c>
      <c r="M41">
        <f t="shared" si="6"/>
        <v>0</v>
      </c>
      <c r="N41">
        <f t="shared" si="6"/>
        <v>0</v>
      </c>
    </row>
    <row r="42" spans="5:14" ht="12.75">
      <c r="E42">
        <f t="shared" si="4"/>
        <v>-1.200000000000001</v>
      </c>
      <c r="F42">
        <f t="shared" si="1"/>
        <v>0.06309573444801915</v>
      </c>
      <c r="G42">
        <f t="shared" si="2"/>
        <v>3.196305564696449</v>
      </c>
      <c r="H42">
        <f t="shared" si="6"/>
        <v>3.1963055646362473</v>
      </c>
      <c r="I42">
        <f t="shared" si="6"/>
        <v>6.020180544668142E-11</v>
      </c>
      <c r="J42">
        <f t="shared" si="6"/>
        <v>3.603462213389091E-116</v>
      </c>
      <c r="K42">
        <f t="shared" si="6"/>
        <v>0</v>
      </c>
      <c r="M42">
        <f t="shared" si="6"/>
        <v>0</v>
      </c>
      <c r="N42">
        <f t="shared" si="6"/>
        <v>0</v>
      </c>
    </row>
    <row r="43" spans="5:14" ht="12.75">
      <c r="E43">
        <f t="shared" si="4"/>
        <v>-1.100000000000001</v>
      </c>
      <c r="F43">
        <f t="shared" si="1"/>
        <v>0.07943282347242797</v>
      </c>
      <c r="G43">
        <f t="shared" si="2"/>
        <v>1.6613970634849533</v>
      </c>
      <c r="H43">
        <f t="shared" si="6"/>
        <v>1.661397063484919</v>
      </c>
      <c r="I43">
        <f t="shared" si="6"/>
        <v>3.447434866382127E-14</v>
      </c>
      <c r="J43">
        <f t="shared" si="6"/>
        <v>9.812541224797723E-147</v>
      </c>
      <c r="K43">
        <f t="shared" si="6"/>
        <v>0</v>
      </c>
      <c r="M43">
        <f t="shared" si="6"/>
        <v>0</v>
      </c>
      <c r="N43">
        <f t="shared" si="6"/>
        <v>0</v>
      </c>
    </row>
    <row r="44" spans="5:14" ht="12.75">
      <c r="E44">
        <f t="shared" si="4"/>
        <v>-1.0000000000000009</v>
      </c>
      <c r="F44">
        <f t="shared" si="1"/>
        <v>0.09999999999999976</v>
      </c>
      <c r="G44">
        <f t="shared" si="2"/>
        <v>0.7289848377698642</v>
      </c>
      <c r="H44">
        <f t="shared" si="6"/>
        <v>0.7289848377698642</v>
      </c>
      <c r="I44">
        <f t="shared" si="6"/>
        <v>2.857044890918758E-18</v>
      </c>
      <c r="J44">
        <f t="shared" si="6"/>
        <v>3.2568948276600176E-185</v>
      </c>
      <c r="K44">
        <f t="shared" si="6"/>
        <v>0</v>
      </c>
      <c r="M44">
        <f t="shared" si="6"/>
        <v>0</v>
      </c>
      <c r="N44">
        <f t="shared" si="6"/>
        <v>0</v>
      </c>
    </row>
    <row r="45" spans="5:14" ht="12.75">
      <c r="E45">
        <f t="shared" si="4"/>
        <v>-0.9000000000000009</v>
      </c>
      <c r="F45">
        <f t="shared" si="1"/>
        <v>0.1258925411794164</v>
      </c>
      <c r="G45">
        <f t="shared" si="2"/>
        <v>0.25842332289595976</v>
      </c>
      <c r="H45">
        <f t="shared" si="6"/>
        <v>0.25842332289595976</v>
      </c>
      <c r="I45">
        <f t="shared" si="6"/>
        <v>2.0773684622852616E-23</v>
      </c>
      <c r="J45">
        <f t="shared" si="6"/>
        <v>1.176632426168013E-233</v>
      </c>
      <c r="K45">
        <f t="shared" si="6"/>
        <v>0</v>
      </c>
      <c r="M45">
        <f t="shared" si="6"/>
        <v>0</v>
      </c>
      <c r="N45">
        <f t="shared" si="6"/>
        <v>0</v>
      </c>
    </row>
    <row r="46" spans="5:14" ht="12.75">
      <c r="E46">
        <f t="shared" si="4"/>
        <v>-0.8000000000000009</v>
      </c>
      <c r="F46">
        <f t="shared" si="1"/>
        <v>0.15848931924611098</v>
      </c>
      <c r="G46">
        <f t="shared" si="2"/>
        <v>0.07003712863829177</v>
      </c>
      <c r="H46">
        <f t="shared" si="6"/>
        <v>0.07003712863829177</v>
      </c>
      <c r="I46">
        <f t="shared" si="6"/>
        <v>7.057432838103823E-30</v>
      </c>
      <c r="J46">
        <f t="shared" si="6"/>
        <v>1.217785807197146E-294</v>
      </c>
      <c r="K46">
        <f t="shared" si="6"/>
        <v>0</v>
      </c>
      <c r="M46">
        <f t="shared" si="6"/>
        <v>0</v>
      </c>
      <c r="N46">
        <f t="shared" si="6"/>
        <v>0</v>
      </c>
    </row>
    <row r="47" spans="5:14" ht="12.75">
      <c r="E47">
        <f t="shared" si="4"/>
        <v>-0.700000000000001</v>
      </c>
      <c r="F47">
        <f t="shared" si="1"/>
        <v>0.19952623149688747</v>
      </c>
      <c r="G47">
        <f t="shared" si="2"/>
        <v>0.013536717849558039</v>
      </c>
      <c r="H47">
        <f t="shared" si="6"/>
        <v>0.013536717849558039</v>
      </c>
      <c r="I47">
        <f t="shared" si="6"/>
        <v>5.067875985027551E-38</v>
      </c>
      <c r="J47">
        <f t="shared" si="6"/>
        <v>0</v>
      </c>
      <c r="K47">
        <f t="shared" si="6"/>
        <v>0</v>
      </c>
      <c r="M47">
        <f t="shared" si="6"/>
        <v>0</v>
      </c>
      <c r="N47">
        <f t="shared" si="6"/>
        <v>0</v>
      </c>
    </row>
    <row r="48" spans="5:14" ht="12.75">
      <c r="E48">
        <f t="shared" si="4"/>
        <v>-0.600000000000001</v>
      </c>
      <c r="F48">
        <f t="shared" si="1"/>
        <v>0.2511886431509574</v>
      </c>
      <c r="G48">
        <f t="shared" si="2"/>
        <v>0.0017095176522959577</v>
      </c>
      <c r="H48">
        <f t="shared" si="6"/>
        <v>0.0017095176522959577</v>
      </c>
      <c r="I48">
        <f t="shared" si="6"/>
        <v>2.833759936426494E-48</v>
      </c>
      <c r="J48">
        <f t="shared" si="6"/>
        <v>0</v>
      </c>
      <c r="K48">
        <f t="shared" si="6"/>
        <v>0</v>
      </c>
      <c r="M48">
        <f t="shared" si="6"/>
        <v>0</v>
      </c>
      <c r="N48">
        <f t="shared" si="6"/>
        <v>0</v>
      </c>
    </row>
    <row r="49" spans="5:14" ht="12.75">
      <c r="E49">
        <f t="shared" si="4"/>
        <v>-0.500000000000001</v>
      </c>
      <c r="F49">
        <f t="shared" si="1"/>
        <v>0.3162277660168372</v>
      </c>
      <c r="G49">
        <f t="shared" si="2"/>
        <v>0.00012634356452105597</v>
      </c>
      <c r="H49">
        <f t="shared" si="6"/>
        <v>0.00012634356452105597</v>
      </c>
      <c r="I49">
        <f t="shared" si="6"/>
        <v>3.5097561921814366E-61</v>
      </c>
      <c r="J49">
        <f t="shared" si="6"/>
        <v>0</v>
      </c>
      <c r="K49">
        <f t="shared" si="6"/>
        <v>0</v>
      </c>
      <c r="M49">
        <f t="shared" si="6"/>
        <v>0</v>
      </c>
      <c r="N49">
        <f t="shared" si="6"/>
        <v>0</v>
      </c>
    </row>
    <row r="50" spans="5:14" ht="12.75">
      <c r="E50">
        <f t="shared" si="4"/>
        <v>-0.400000000000001</v>
      </c>
      <c r="F50">
        <f t="shared" si="1"/>
        <v>0.39810717055349626</v>
      </c>
      <c r="G50">
        <f t="shared" si="2"/>
        <v>4.756692140414216E-06</v>
      </c>
      <c r="H50">
        <f t="shared" si="6"/>
        <v>4.756692140414216E-06</v>
      </c>
      <c r="I50">
        <f t="shared" si="6"/>
        <v>1.9779634243761765E-77</v>
      </c>
      <c r="J50">
        <f t="shared" si="6"/>
        <v>0</v>
      </c>
      <c r="K50">
        <f t="shared" si="6"/>
        <v>0</v>
      </c>
      <c r="M50">
        <f t="shared" si="6"/>
        <v>0</v>
      </c>
      <c r="N50">
        <f t="shared" si="6"/>
        <v>0</v>
      </c>
    </row>
    <row r="51" spans="5:14" ht="12.75">
      <c r="E51">
        <f t="shared" si="4"/>
        <v>-0.30000000000000104</v>
      </c>
      <c r="F51">
        <f t="shared" si="1"/>
        <v>0.501187233627271</v>
      </c>
      <c r="G51">
        <f t="shared" si="2"/>
        <v>7.660955541397276E-08</v>
      </c>
      <c r="H51">
        <f t="shared" si="6"/>
        <v>7.660955541397276E-08</v>
      </c>
      <c r="I51">
        <f t="shared" si="6"/>
        <v>6.916165083422366E-98</v>
      </c>
      <c r="J51">
        <f t="shared" si="6"/>
        <v>0</v>
      </c>
      <c r="K51">
        <f t="shared" si="6"/>
        <v>0</v>
      </c>
      <c r="M51">
        <f t="shared" si="6"/>
        <v>0</v>
      </c>
      <c r="N51">
        <f t="shared" si="6"/>
        <v>0</v>
      </c>
    </row>
    <row r="52" spans="5:14" ht="12.75">
      <c r="E52">
        <f t="shared" si="4"/>
        <v>-0.20000000000000104</v>
      </c>
      <c r="F52">
        <f t="shared" si="1"/>
        <v>0.6309573444801917</v>
      </c>
      <c r="G52">
        <f t="shared" si="2"/>
        <v>4.236447742635988E-10</v>
      </c>
      <c r="H52">
        <f t="shared" si="6"/>
        <v>4.236447742635988E-10</v>
      </c>
      <c r="I52">
        <f t="shared" si="6"/>
        <v>1.2213576179083734E-123</v>
      </c>
      <c r="J52">
        <f t="shared" si="6"/>
        <v>0</v>
      </c>
      <c r="K52">
        <f t="shared" si="6"/>
        <v>0</v>
      </c>
      <c r="M52">
        <f t="shared" si="6"/>
        <v>0</v>
      </c>
      <c r="N52">
        <f t="shared" si="6"/>
        <v>0</v>
      </c>
    </row>
    <row r="53" spans="5:14" ht="12.75">
      <c r="E53">
        <f t="shared" si="4"/>
        <v>-0.10000000000000103</v>
      </c>
      <c r="F53">
        <f t="shared" si="1"/>
        <v>0.7943282347242796</v>
      </c>
      <c r="G53">
        <f t="shared" si="2"/>
        <v>6.098925522839492E-13</v>
      </c>
      <c r="H53">
        <f t="shared" si="6"/>
        <v>6.098925522839492E-13</v>
      </c>
      <c r="I53">
        <f t="shared" si="6"/>
        <v>4.631358320625094E-156</v>
      </c>
      <c r="J53">
        <f t="shared" si="6"/>
        <v>0</v>
      </c>
      <c r="K53">
        <f t="shared" si="6"/>
        <v>0</v>
      </c>
      <c r="M53">
        <f t="shared" si="6"/>
        <v>0</v>
      </c>
      <c r="N53">
        <f t="shared" si="6"/>
        <v>0</v>
      </c>
    </row>
    <row r="54" spans="5:14" ht="12.75">
      <c r="E54">
        <f t="shared" si="4"/>
        <v>-1.0269562977782698E-15</v>
      </c>
      <c r="F54">
        <f t="shared" si="1"/>
        <v>0.9999999999999976</v>
      </c>
      <c r="G54">
        <f t="shared" si="2"/>
        <v>1.6132582681735016E-16</v>
      </c>
      <c r="H54">
        <f t="shared" si="6"/>
        <v>1.6132582681735016E-16</v>
      </c>
      <c r="I54">
        <f t="shared" si="6"/>
        <v>7.078126642017728E-197</v>
      </c>
      <c r="J54">
        <f t="shared" si="6"/>
        <v>0</v>
      </c>
      <c r="K54">
        <f t="shared" si="6"/>
        <v>0</v>
      </c>
      <c r="M54">
        <f t="shared" si="6"/>
        <v>0</v>
      </c>
      <c r="N54">
        <f t="shared" si="6"/>
        <v>0</v>
      </c>
    </row>
    <row r="55" spans="5:14" ht="12.75">
      <c r="E55">
        <f t="shared" si="4"/>
        <v>0.09999999999999898</v>
      </c>
      <c r="F55">
        <f t="shared" si="1"/>
        <v>1.2589254117941642</v>
      </c>
      <c r="G55">
        <f t="shared" si="2"/>
        <v>5.0563369789205544E-21</v>
      </c>
      <c r="H55">
        <f t="shared" si="6"/>
        <v>5.0563369789205544E-21</v>
      </c>
      <c r="I55">
        <f t="shared" si="6"/>
        <v>2.9233648927293443E-248</v>
      </c>
      <c r="J55">
        <f t="shared" si="6"/>
        <v>0</v>
      </c>
      <c r="K55">
        <f t="shared" si="6"/>
        <v>0</v>
      </c>
      <c r="M55">
        <f t="shared" si="6"/>
        <v>0</v>
      </c>
      <c r="N55">
        <f t="shared" si="6"/>
        <v>0</v>
      </c>
    </row>
    <row r="56" spans="5:14" ht="12.75">
      <c r="E56">
        <f t="shared" si="4"/>
        <v>0.19999999999999898</v>
      </c>
      <c r="F56">
        <f t="shared" si="1"/>
        <v>1.5848931924611098</v>
      </c>
      <c r="G56">
        <f t="shared" si="2"/>
        <v>1.0809417016727095E-26</v>
      </c>
      <c r="H56">
        <f t="shared" si="6"/>
        <v>1.0809417016727095E-26</v>
      </c>
      <c r="I56">
        <f t="shared" si="6"/>
        <v>0</v>
      </c>
      <c r="J56">
        <f t="shared" si="6"/>
        <v>0</v>
      </c>
      <c r="K56">
        <f t="shared" si="6"/>
        <v>0</v>
      </c>
      <c r="M56">
        <f t="shared" si="6"/>
        <v>0</v>
      </c>
      <c r="N56">
        <f t="shared" si="6"/>
        <v>0</v>
      </c>
    </row>
    <row r="57" spans="5:14" ht="12.75">
      <c r="E57">
        <f t="shared" si="4"/>
        <v>0.299999999999999</v>
      </c>
      <c r="F57">
        <f t="shared" si="1"/>
        <v>1.995262314968875</v>
      </c>
      <c r="G57">
        <f t="shared" si="2"/>
        <v>7.86416674682808E-34</v>
      </c>
      <c r="H57">
        <f t="shared" si="6"/>
        <v>7.86416674682808E-34</v>
      </c>
      <c r="I57">
        <f t="shared" si="6"/>
        <v>0</v>
      </c>
      <c r="J57">
        <f t="shared" si="6"/>
        <v>0</v>
      </c>
      <c r="K57">
        <f t="shared" si="6"/>
        <v>0</v>
      </c>
      <c r="M57">
        <f t="shared" si="6"/>
        <v>0</v>
      </c>
      <c r="N57">
        <f t="shared" si="6"/>
        <v>0</v>
      </c>
    </row>
    <row r="58" spans="5:14" ht="12.75">
      <c r="E58">
        <f>E57+0.1</f>
        <v>0.399999999999999</v>
      </c>
      <c r="F58">
        <f t="shared" si="1"/>
        <v>2.511886431509575</v>
      </c>
      <c r="G58">
        <f t="shared" si="2"/>
        <v>8.114370641757865E-43</v>
      </c>
      <c r="H58">
        <f t="shared" si="6"/>
        <v>8.114370641757865E-43</v>
      </c>
      <c r="I58">
        <f t="shared" si="6"/>
        <v>0</v>
      </c>
      <c r="J58">
        <f t="shared" si="6"/>
        <v>0</v>
      </c>
      <c r="K58">
        <f t="shared" si="6"/>
        <v>0</v>
      </c>
      <c r="M58">
        <f t="shared" si="6"/>
        <v>0</v>
      </c>
      <c r="N58">
        <f t="shared" si="6"/>
        <v>0</v>
      </c>
    </row>
    <row r="59" spans="5:14" ht="12.75">
      <c r="E59">
        <f t="shared" si="4"/>
        <v>0.499999999999999</v>
      </c>
      <c r="F59">
        <f t="shared" si="1"/>
        <v>3.162277660168373</v>
      </c>
      <c r="G59">
        <f t="shared" si="2"/>
        <v>3.945028993145121E-54</v>
      </c>
      <c r="H59">
        <f t="shared" si="6"/>
        <v>3.945028993145121E-54</v>
      </c>
      <c r="I59">
        <f t="shared" si="6"/>
        <v>0</v>
      </c>
      <c r="J59">
        <f t="shared" si="6"/>
        <v>0</v>
      </c>
      <c r="K59">
        <f t="shared" si="6"/>
        <v>0</v>
      </c>
      <c r="M59">
        <f t="shared" si="6"/>
        <v>0</v>
      </c>
      <c r="N59">
        <f t="shared" si="6"/>
        <v>0</v>
      </c>
    </row>
    <row r="60" spans="5:14" ht="12.75">
      <c r="E60">
        <f t="shared" si="4"/>
        <v>0.599999999999999</v>
      </c>
      <c r="F60">
        <f t="shared" si="1"/>
        <v>3.981071705534964</v>
      </c>
      <c r="G60">
        <f t="shared" si="2"/>
        <v>2.257196596950227E-68</v>
      </c>
      <c r="H60">
        <f t="shared" si="6"/>
        <v>2.257196596950227E-68</v>
      </c>
      <c r="I60">
        <f t="shared" si="6"/>
        <v>0</v>
      </c>
      <c r="J60">
        <f t="shared" si="6"/>
        <v>0</v>
      </c>
      <c r="K60">
        <f t="shared" si="6"/>
        <v>0</v>
      </c>
      <c r="M60">
        <f t="shared" si="6"/>
        <v>0</v>
      </c>
      <c r="N60">
        <f t="shared" si="6"/>
        <v>0</v>
      </c>
    </row>
    <row r="61" spans="5:14" ht="12.75">
      <c r="E61">
        <f t="shared" si="4"/>
        <v>0.699999999999999</v>
      </c>
      <c r="F61">
        <f t="shared" si="1"/>
        <v>5.011872336272711</v>
      </c>
      <c r="G61">
        <f t="shared" si="2"/>
        <v>2.650625459077616E-86</v>
      </c>
      <c r="H61">
        <f t="shared" si="6"/>
        <v>2.650625459077616E-86</v>
      </c>
      <c r="I61">
        <f t="shared" si="6"/>
        <v>0</v>
      </c>
      <c r="J61">
        <f t="shared" si="6"/>
        <v>0</v>
      </c>
      <c r="K61">
        <f t="shared" si="6"/>
        <v>0</v>
      </c>
      <c r="M61">
        <f t="shared" si="6"/>
        <v>0</v>
      </c>
      <c r="N61">
        <f t="shared" si="6"/>
        <v>0</v>
      </c>
    </row>
    <row r="62" spans="5:14" ht="12.75">
      <c r="E62">
        <f t="shared" si="4"/>
        <v>0.7999999999999989</v>
      </c>
      <c r="F62">
        <f t="shared" si="1"/>
        <v>6.309573444801918</v>
      </c>
      <c r="G62">
        <f t="shared" si="2"/>
        <v>7.088224783888636E-109</v>
      </c>
      <c r="H62">
        <f t="shared" si="6"/>
        <v>7.088224783888636E-109</v>
      </c>
      <c r="I62">
        <f t="shared" si="6"/>
        <v>0</v>
      </c>
      <c r="J62">
        <f t="shared" si="6"/>
        <v>0</v>
      </c>
      <c r="K62">
        <f t="shared" si="6"/>
        <v>0</v>
      </c>
      <c r="M62">
        <f t="shared" si="6"/>
        <v>0</v>
      </c>
      <c r="N62">
        <f t="shared" si="6"/>
        <v>0</v>
      </c>
    </row>
    <row r="63" spans="5:14" ht="12.75">
      <c r="E63">
        <f t="shared" si="4"/>
        <v>0.8999999999999989</v>
      </c>
      <c r="F63">
        <f t="shared" si="1"/>
        <v>7.943282347242796</v>
      </c>
      <c r="G63">
        <f t="shared" si="2"/>
        <v>2.7105176822445927E-137</v>
      </c>
      <c r="H63">
        <f t="shared" si="6"/>
        <v>2.7105176822445927E-137</v>
      </c>
      <c r="I63">
        <f t="shared" si="6"/>
        <v>0</v>
      </c>
      <c r="J63">
        <f t="shared" si="6"/>
        <v>0</v>
      </c>
      <c r="K63">
        <f t="shared" si="6"/>
        <v>0</v>
      </c>
      <c r="M63">
        <f t="shared" si="6"/>
        <v>0</v>
      </c>
      <c r="N63">
        <f t="shared" si="6"/>
        <v>0</v>
      </c>
    </row>
    <row r="64" spans="5:14" ht="12.75">
      <c r="E64">
        <f t="shared" si="4"/>
        <v>0.9999999999999989</v>
      </c>
      <c r="F64">
        <f t="shared" si="1"/>
        <v>9.999999999999975</v>
      </c>
      <c r="G64">
        <f t="shared" si="2"/>
        <v>4.545251731031603E-173</v>
      </c>
      <c r="H64">
        <f t="shared" si="6"/>
        <v>4.545251731031603E-173</v>
      </c>
      <c r="I64">
        <f t="shared" si="6"/>
        <v>0</v>
      </c>
      <c r="J64">
        <f t="shared" si="6"/>
        <v>0</v>
      </c>
      <c r="K64">
        <f t="shared" si="6"/>
        <v>0</v>
      </c>
      <c r="M64">
        <f t="shared" si="6"/>
        <v>0</v>
      </c>
      <c r="N64">
        <f t="shared" si="6"/>
        <v>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2005-10-24T07:14:08Z</dcterms:created>
  <dcterms:modified xsi:type="dcterms:W3CDTF">2005-10-24T09:03:19Z</dcterms:modified>
  <cp:category/>
  <cp:version/>
  <cp:contentType/>
  <cp:contentStatus/>
</cp:coreProperties>
</file>